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6F3789BC-6808-410C-AA95-B301D91DB7F3}" xr6:coauthVersionLast="36" xr6:coauthVersionMax="36" xr10:uidLastSave="{00000000-0000-0000-0000-000000000000}"/>
  <bookViews>
    <workbookView xWindow="0" yWindow="0" windowWidth="10515" windowHeight="7035" tabRatio="859" activeTab="2" xr2:uid="{00000000-000D-0000-FFFF-FFFF00000000}"/>
  </bookViews>
  <sheets>
    <sheet name="Data" sheetId="1" r:id="rId1"/>
    <sheet name="Statewide APR Data Summary " sheetId="2" r:id="rId2"/>
    <sheet name="Adams" sheetId="3" r:id="rId3"/>
    <sheet name="Asotin" sheetId="4" r:id="rId4"/>
    <sheet name="BentonFranklin" sheetId="5" r:id="rId5"/>
    <sheet name="ChelanDouglasGrant" sheetId="6" r:id="rId6"/>
    <sheet name="CallamJefferson" sheetId="7" r:id="rId7"/>
    <sheet name="ColumbiaWallaWalla" sheetId="9" r:id="rId8"/>
    <sheet name="PaCKS" sheetId="8" r:id="rId9"/>
    <sheet name="CowlitzWahkiakum" sheetId="10" r:id="rId10"/>
    <sheet name="FerryStevensPOL" sheetId="11" r:id="rId11"/>
    <sheet name="GarfieldWhitman" sheetId="12" r:id="rId12"/>
    <sheet name="IslandSanJuan" sheetId="13" r:id="rId13"/>
    <sheet name="King" sheetId="14" r:id="rId14"/>
    <sheet name="Kitsap" sheetId="15" r:id="rId15"/>
    <sheet name="Kittitas" sheetId="16" r:id="rId16"/>
    <sheet name="Lewis" sheetId="17" r:id="rId17"/>
    <sheet name="Okanogan" sheetId="18" r:id="rId18"/>
    <sheet name="Pierce" sheetId="19" r:id="rId19"/>
    <sheet name="Skagit" sheetId="21" r:id="rId20"/>
    <sheet name="Snohomish" sheetId="22" r:id="rId21"/>
    <sheet name="Spokane" sheetId="23" r:id="rId22"/>
    <sheet name="ThurstonMasonGH" sheetId="24" r:id="rId23"/>
    <sheet name="Whatcom" sheetId="25" r:id="rId24"/>
    <sheet name="Yakima" sheetId="26" r:id="rId25"/>
  </sheets>
  <externalReferences>
    <externalReference r:id="rId26"/>
  </externalReferences>
  <definedNames>
    <definedName name="_xlnm.Print_Area" localSheetId="2">Adams!$A$1:$L$34</definedName>
    <definedName name="_xlnm.Print_Area" localSheetId="3">Asotin!$A$1:$L$34</definedName>
    <definedName name="_xlnm.Print_Area" localSheetId="4">BentonFranklin!$A$1:$L$34</definedName>
    <definedName name="_xlnm.Print_Area" localSheetId="6">CallamJefferson!$A$1:$L$34</definedName>
    <definedName name="_xlnm.Print_Area" localSheetId="5">ChelanDouglasGrant!$A$1:$L$34</definedName>
    <definedName name="_xlnm.Print_Area" localSheetId="7">ColumbiaWallaWalla!$A$1:$L$34</definedName>
    <definedName name="_xlnm.Print_Area" localSheetId="9">CowlitzWahkiakum!$A$1:$L$34</definedName>
    <definedName name="_xlnm.Print_Area" localSheetId="10">FerryStevensPOL!$A$1:$L$34</definedName>
    <definedName name="_xlnm.Print_Area" localSheetId="11">GarfieldWhitman!$A$1:$L$34</definedName>
    <definedName name="_xlnm.Print_Area" localSheetId="12">IslandSanJuan!$A$1:$L$34</definedName>
    <definedName name="_xlnm.Print_Area" localSheetId="13">King!$A$1:$L$34</definedName>
    <definedName name="_xlnm.Print_Area" localSheetId="14">Kitsap!$A$1:$L$34</definedName>
    <definedName name="_xlnm.Print_Area" localSheetId="15">Kittitas!$A$1:$L$34</definedName>
    <definedName name="_xlnm.Print_Area" localSheetId="16">Lewis!$A$1:$L$34</definedName>
    <definedName name="_xlnm.Print_Area" localSheetId="17">Okanogan!$A$1:$L$34</definedName>
    <definedName name="_xlnm.Print_Area" localSheetId="8">PaCKS!$A$1:$L$34</definedName>
    <definedName name="_xlnm.Print_Area" localSheetId="18">Pierce!$A$1:$L$34</definedName>
    <definedName name="_xlnm.Print_Area" localSheetId="19">Skagit!$A$1:$L$34</definedName>
    <definedName name="_xlnm.Print_Area" localSheetId="20">Snohomish!$A$1:$L$34</definedName>
    <definedName name="_xlnm.Print_Area" localSheetId="21">Spokane!$A$1:$L$34</definedName>
    <definedName name="_xlnm.Print_Area" localSheetId="1">'Statewide APR Data Summary '!$A$1:$L$34</definedName>
    <definedName name="_xlnm.Print_Area" localSheetId="22">ThurstonMasonGH!$A$1:$L$34</definedName>
    <definedName name="_xlnm.Print_Area" localSheetId="23">Whatcom!$A$1:$L$34</definedName>
    <definedName name="_xlnm.Print_Area" localSheetId="24">Yakima!$A$1:$L$34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6" l="1"/>
  <c r="H24" i="25"/>
  <c r="H23" i="25"/>
  <c r="H24" i="24"/>
  <c r="H23" i="24"/>
  <c r="H24" i="23"/>
  <c r="H23" i="23"/>
  <c r="H24" i="22"/>
  <c r="H23" i="22"/>
  <c r="H24" i="21"/>
  <c r="H23" i="21"/>
  <c r="H24" i="19"/>
  <c r="H24" i="18"/>
  <c r="H24" i="17"/>
  <c r="H24" i="16"/>
  <c r="H24" i="15"/>
  <c r="H24" i="14"/>
  <c r="H24" i="13"/>
  <c r="H24" i="12"/>
  <c r="H24" i="11" l="1"/>
  <c r="H24" i="10"/>
  <c r="H24" i="9"/>
  <c r="H24" i="6"/>
  <c r="H24" i="5"/>
  <c r="H24" i="4"/>
  <c r="H24" i="3"/>
  <c r="F7" i="1" l="1"/>
  <c r="E7" i="1"/>
  <c r="F5" i="1"/>
  <c r="E5" i="1"/>
  <c r="F6" i="1"/>
  <c r="E6" i="1"/>
  <c r="M7" i="1"/>
  <c r="L7" i="1"/>
  <c r="K7" i="1"/>
  <c r="M6" i="1" l="1"/>
  <c r="L6" i="1"/>
  <c r="K6" i="1"/>
  <c r="S7" i="1" l="1"/>
  <c r="S6" i="1"/>
  <c r="P25" i="1"/>
  <c r="H24" i="26" s="1"/>
  <c r="P7" i="1"/>
  <c r="H24" i="8" s="1"/>
  <c r="P6" i="1"/>
  <c r="H24" i="7" s="1"/>
  <c r="K28" i="26" l="1"/>
  <c r="K27" i="26"/>
  <c r="K26" i="26"/>
  <c r="H22" i="26"/>
  <c r="K21" i="26"/>
  <c r="K20" i="26"/>
  <c r="K19" i="26"/>
  <c r="L17" i="26"/>
  <c r="L16" i="26"/>
  <c r="L15" i="26"/>
  <c r="I17" i="26"/>
  <c r="I16" i="26"/>
  <c r="I15" i="26"/>
  <c r="H13" i="26"/>
  <c r="H12" i="26"/>
  <c r="C9" i="26"/>
  <c r="C7" i="26"/>
  <c r="B32" i="26"/>
  <c r="B31" i="26"/>
  <c r="A30" i="26"/>
  <c r="F28" i="26"/>
  <c r="J27" i="26"/>
  <c r="I27" i="26"/>
  <c r="F27" i="26"/>
  <c r="J26" i="26"/>
  <c r="F26" i="26"/>
  <c r="D24" i="26"/>
  <c r="D23" i="26"/>
  <c r="D22" i="26"/>
  <c r="F21" i="26"/>
  <c r="F20" i="26"/>
  <c r="F19" i="26"/>
  <c r="G17" i="26"/>
  <c r="E17" i="26"/>
  <c r="G16" i="26"/>
  <c r="E16" i="26"/>
  <c r="G15" i="26"/>
  <c r="E15" i="26"/>
  <c r="D13" i="26"/>
  <c r="D12" i="26"/>
  <c r="A7" i="26"/>
  <c r="K28" i="25"/>
  <c r="K27" i="25"/>
  <c r="K26" i="25"/>
  <c r="H22" i="25"/>
  <c r="K21" i="25"/>
  <c r="K20" i="25"/>
  <c r="K19" i="25"/>
  <c r="L17" i="25"/>
  <c r="I17" i="25"/>
  <c r="L16" i="25"/>
  <c r="I16" i="25"/>
  <c r="L15" i="25"/>
  <c r="I15" i="25"/>
  <c r="H13" i="25"/>
  <c r="H12" i="25"/>
  <c r="C9" i="25"/>
  <c r="C7" i="25"/>
  <c r="B32" i="25"/>
  <c r="B31" i="25"/>
  <c r="A30" i="25"/>
  <c r="F28" i="25"/>
  <c r="J27" i="25"/>
  <c r="I27" i="25"/>
  <c r="F27" i="25"/>
  <c r="J26" i="25"/>
  <c r="F26" i="25"/>
  <c r="D24" i="25"/>
  <c r="D23" i="25"/>
  <c r="D22" i="25"/>
  <c r="F21" i="25"/>
  <c r="F20" i="25"/>
  <c r="F19" i="25"/>
  <c r="G17" i="25"/>
  <c r="E17" i="25"/>
  <c r="G16" i="25"/>
  <c r="E16" i="25"/>
  <c r="G15" i="25"/>
  <c r="E15" i="25"/>
  <c r="D13" i="25"/>
  <c r="D12" i="25"/>
  <c r="A7" i="25"/>
  <c r="K28" i="24"/>
  <c r="K27" i="24"/>
  <c r="K26" i="24"/>
  <c r="H22" i="24"/>
  <c r="K21" i="24"/>
  <c r="K20" i="24"/>
  <c r="K19" i="24"/>
  <c r="L17" i="24"/>
  <c r="L16" i="24"/>
  <c r="L15" i="24"/>
  <c r="I17" i="24"/>
  <c r="I16" i="24"/>
  <c r="I15" i="24"/>
  <c r="H13" i="24"/>
  <c r="H12" i="24"/>
  <c r="D12" i="24"/>
  <c r="C9" i="24"/>
  <c r="C7" i="24"/>
  <c r="B32" i="24"/>
  <c r="B31" i="24"/>
  <c r="A30" i="24"/>
  <c r="F28" i="24"/>
  <c r="J27" i="24"/>
  <c r="I27" i="24"/>
  <c r="F27" i="24"/>
  <c r="J26" i="24"/>
  <c r="F26" i="24"/>
  <c r="D24" i="24"/>
  <c r="D23" i="24"/>
  <c r="D22" i="24"/>
  <c r="F21" i="24"/>
  <c r="F20" i="24"/>
  <c r="F19" i="24"/>
  <c r="G17" i="24"/>
  <c r="E17" i="24"/>
  <c r="G16" i="24"/>
  <c r="E16" i="24"/>
  <c r="G15" i="24"/>
  <c r="E15" i="24"/>
  <c r="D13" i="24"/>
  <c r="A7" i="24"/>
  <c r="K28" i="23"/>
  <c r="K27" i="23"/>
  <c r="K26" i="23"/>
  <c r="H22" i="23"/>
  <c r="K21" i="23"/>
  <c r="K20" i="23"/>
  <c r="K19" i="23"/>
  <c r="L17" i="23"/>
  <c r="L16" i="23"/>
  <c r="L15" i="23"/>
  <c r="I17" i="23"/>
  <c r="I16" i="23"/>
  <c r="I15" i="23"/>
  <c r="H13" i="23"/>
  <c r="H12" i="23"/>
  <c r="C9" i="23"/>
  <c r="C7" i="23"/>
  <c r="B32" i="23"/>
  <c r="B31" i="23"/>
  <c r="A30" i="23"/>
  <c r="F28" i="23"/>
  <c r="J27" i="23"/>
  <c r="I27" i="23"/>
  <c r="F27" i="23"/>
  <c r="J26" i="23"/>
  <c r="F26" i="23"/>
  <c r="D24" i="23"/>
  <c r="D23" i="23"/>
  <c r="D22" i="23"/>
  <c r="F21" i="23"/>
  <c r="F20" i="23"/>
  <c r="F19" i="23"/>
  <c r="G17" i="23"/>
  <c r="E17" i="23"/>
  <c r="G16" i="23"/>
  <c r="E16" i="23"/>
  <c r="G15" i="23"/>
  <c r="E15" i="23"/>
  <c r="D13" i="23"/>
  <c r="D12" i="23"/>
  <c r="A7" i="23"/>
  <c r="K28" i="22"/>
  <c r="K27" i="22"/>
  <c r="K26" i="22"/>
  <c r="H22" i="22"/>
  <c r="K21" i="22"/>
  <c r="K20" i="22"/>
  <c r="K19" i="22"/>
  <c r="L17" i="22"/>
  <c r="I17" i="22"/>
  <c r="L16" i="22"/>
  <c r="I16" i="22"/>
  <c r="L15" i="22"/>
  <c r="I15" i="22"/>
  <c r="H13" i="22"/>
  <c r="H12" i="22"/>
  <c r="C9" i="22"/>
  <c r="C7" i="22"/>
  <c r="H22" i="21"/>
  <c r="B32" i="22"/>
  <c r="B31" i="22"/>
  <c r="A30" i="22"/>
  <c r="F28" i="22"/>
  <c r="J27" i="22"/>
  <c r="I27" i="22"/>
  <c r="F27" i="22"/>
  <c r="J26" i="22"/>
  <c r="F26" i="22"/>
  <c r="D24" i="22"/>
  <c r="D23" i="22"/>
  <c r="D22" i="22"/>
  <c r="F21" i="22"/>
  <c r="F20" i="22"/>
  <c r="F19" i="22"/>
  <c r="G17" i="22"/>
  <c r="E17" i="22"/>
  <c r="G16" i="22"/>
  <c r="E16" i="22"/>
  <c r="G15" i="22"/>
  <c r="E15" i="22"/>
  <c r="D13" i="22"/>
  <c r="D12" i="22"/>
  <c r="A7" i="22"/>
  <c r="K28" i="21"/>
  <c r="K27" i="21"/>
  <c r="K26" i="21"/>
  <c r="K21" i="21"/>
  <c r="K20" i="21"/>
  <c r="K19" i="21"/>
  <c r="L17" i="21"/>
  <c r="I17" i="21"/>
  <c r="L16" i="21"/>
  <c r="I16" i="21"/>
  <c r="L15" i="21"/>
  <c r="I15" i="21"/>
  <c r="H13" i="21"/>
  <c r="H12" i="21"/>
  <c r="C9" i="21"/>
  <c r="C7" i="21"/>
  <c r="B32" i="21"/>
  <c r="B31" i="21"/>
  <c r="A30" i="21"/>
  <c r="F28" i="21"/>
  <c r="J27" i="21"/>
  <c r="I27" i="21"/>
  <c r="F27" i="21"/>
  <c r="J26" i="21"/>
  <c r="F26" i="21"/>
  <c r="D24" i="21"/>
  <c r="D23" i="21"/>
  <c r="D22" i="21"/>
  <c r="F21" i="21"/>
  <c r="F20" i="21"/>
  <c r="F19" i="21"/>
  <c r="G17" i="21"/>
  <c r="E17" i="21"/>
  <c r="G16" i="21"/>
  <c r="E16" i="21"/>
  <c r="G15" i="21"/>
  <c r="E15" i="21"/>
  <c r="D13" i="21"/>
  <c r="D12" i="21"/>
  <c r="A7" i="21"/>
  <c r="K28" i="19"/>
  <c r="K27" i="19"/>
  <c r="K26" i="19"/>
  <c r="H23" i="19"/>
  <c r="H22" i="19"/>
  <c r="K21" i="19"/>
  <c r="K20" i="19"/>
  <c r="K19" i="19"/>
  <c r="L17" i="19"/>
  <c r="L16" i="19"/>
  <c r="L15" i="19"/>
  <c r="I17" i="19"/>
  <c r="I16" i="19"/>
  <c r="I15" i="19"/>
  <c r="H13" i="19"/>
  <c r="H12" i="19"/>
  <c r="C9" i="19"/>
  <c r="C7" i="19"/>
  <c r="B32" i="19"/>
  <c r="B31" i="19"/>
  <c r="A30" i="19"/>
  <c r="F28" i="19"/>
  <c r="J27" i="19"/>
  <c r="I27" i="19"/>
  <c r="F27" i="19"/>
  <c r="J26" i="19"/>
  <c r="F26" i="19"/>
  <c r="D24" i="19"/>
  <c r="D23" i="19"/>
  <c r="D22" i="19"/>
  <c r="F21" i="19"/>
  <c r="F20" i="19"/>
  <c r="F19" i="19"/>
  <c r="G17" i="19"/>
  <c r="E17" i="19"/>
  <c r="G16" i="19"/>
  <c r="E16" i="19"/>
  <c r="G15" i="19"/>
  <c r="E15" i="19"/>
  <c r="D13" i="19"/>
  <c r="D12" i="19"/>
  <c r="A7" i="19"/>
  <c r="K28" i="18"/>
  <c r="K27" i="18"/>
  <c r="K26" i="18"/>
  <c r="H23" i="18"/>
  <c r="H22" i="18"/>
  <c r="K21" i="18"/>
  <c r="K20" i="18"/>
  <c r="K19" i="18"/>
  <c r="L17" i="18"/>
  <c r="I17" i="18"/>
  <c r="L16" i="18"/>
  <c r="I16" i="18"/>
  <c r="L15" i="18"/>
  <c r="I15" i="18"/>
  <c r="H13" i="18"/>
  <c r="H12" i="18"/>
  <c r="C9" i="18"/>
  <c r="C7" i="18"/>
  <c r="B32" i="18"/>
  <c r="B31" i="18"/>
  <c r="A30" i="18"/>
  <c r="F28" i="18"/>
  <c r="J27" i="18"/>
  <c r="I27" i="18"/>
  <c r="F27" i="18"/>
  <c r="J26" i="18"/>
  <c r="F26" i="18"/>
  <c r="D24" i="18"/>
  <c r="D23" i="18"/>
  <c r="D22" i="18"/>
  <c r="F21" i="18"/>
  <c r="F20" i="18"/>
  <c r="F19" i="18"/>
  <c r="G17" i="18"/>
  <c r="E17" i="18"/>
  <c r="G16" i="18"/>
  <c r="E16" i="18"/>
  <c r="G15" i="18"/>
  <c r="E15" i="18"/>
  <c r="D13" i="18"/>
  <c r="D12" i="18"/>
  <c r="A7" i="18"/>
  <c r="K28" i="17"/>
  <c r="K27" i="17"/>
  <c r="K26" i="17"/>
  <c r="H23" i="17"/>
  <c r="H22" i="17"/>
  <c r="K21" i="17"/>
  <c r="K20" i="17"/>
  <c r="K19" i="17"/>
  <c r="L17" i="17"/>
  <c r="I17" i="17"/>
  <c r="L16" i="17"/>
  <c r="I16" i="17"/>
  <c r="L15" i="17"/>
  <c r="I15" i="17"/>
  <c r="H13" i="17"/>
  <c r="H12" i="17"/>
  <c r="C9" i="17"/>
  <c r="C7" i="17"/>
  <c r="B32" i="17"/>
  <c r="B31" i="17"/>
  <c r="A30" i="17"/>
  <c r="F28" i="17"/>
  <c r="J27" i="17"/>
  <c r="I27" i="17"/>
  <c r="F27" i="17"/>
  <c r="J26" i="17"/>
  <c r="F26" i="17"/>
  <c r="D24" i="17"/>
  <c r="D23" i="17"/>
  <c r="D22" i="17"/>
  <c r="F21" i="17"/>
  <c r="F20" i="17"/>
  <c r="F19" i="17"/>
  <c r="G17" i="17"/>
  <c r="E17" i="17"/>
  <c r="G16" i="17"/>
  <c r="E16" i="17"/>
  <c r="G15" i="17"/>
  <c r="E15" i="17"/>
  <c r="D13" i="17"/>
  <c r="D12" i="17"/>
  <c r="A7" i="17"/>
  <c r="K28" i="16"/>
  <c r="K27" i="16"/>
  <c r="K26" i="16"/>
  <c r="H23" i="16"/>
  <c r="H22" i="16"/>
  <c r="K21" i="16"/>
  <c r="K20" i="16"/>
  <c r="K19" i="16"/>
  <c r="L17" i="16"/>
  <c r="I17" i="16"/>
  <c r="L16" i="16"/>
  <c r="I16" i="16"/>
  <c r="L15" i="16"/>
  <c r="I15" i="16"/>
  <c r="H13" i="16"/>
  <c r="H12" i="16"/>
  <c r="C9" i="16"/>
  <c r="C7" i="16"/>
  <c r="B32" i="16"/>
  <c r="B31" i="16"/>
  <c r="A30" i="16"/>
  <c r="F28" i="16"/>
  <c r="J27" i="16"/>
  <c r="I27" i="16"/>
  <c r="F27" i="16"/>
  <c r="J26" i="16"/>
  <c r="F26" i="16"/>
  <c r="D24" i="16"/>
  <c r="D23" i="16"/>
  <c r="D22" i="16"/>
  <c r="F21" i="16"/>
  <c r="F20" i="16"/>
  <c r="F19" i="16"/>
  <c r="G17" i="16"/>
  <c r="E17" i="16"/>
  <c r="G16" i="16"/>
  <c r="E16" i="16"/>
  <c r="G15" i="16"/>
  <c r="E15" i="16"/>
  <c r="D13" i="16"/>
  <c r="D12" i="16"/>
  <c r="A7" i="16"/>
  <c r="K28" i="15"/>
  <c r="K27" i="15"/>
  <c r="K26" i="15"/>
  <c r="H23" i="15"/>
  <c r="H22" i="15"/>
  <c r="K21" i="15"/>
  <c r="K20" i="15"/>
  <c r="K19" i="15"/>
  <c r="L17" i="15"/>
  <c r="L16" i="15"/>
  <c r="L15" i="15"/>
  <c r="I17" i="15"/>
  <c r="I16" i="15"/>
  <c r="I15" i="15"/>
  <c r="H13" i="15"/>
  <c r="H12" i="15"/>
  <c r="C9" i="15"/>
  <c r="C7" i="15"/>
  <c r="B32" i="15"/>
  <c r="B31" i="15"/>
  <c r="A30" i="15"/>
  <c r="F28" i="15"/>
  <c r="J27" i="15"/>
  <c r="I27" i="15"/>
  <c r="F27" i="15"/>
  <c r="J26" i="15"/>
  <c r="F26" i="15"/>
  <c r="D24" i="15"/>
  <c r="D23" i="15"/>
  <c r="D22" i="15"/>
  <c r="F21" i="15"/>
  <c r="F20" i="15"/>
  <c r="F19" i="15"/>
  <c r="G17" i="15"/>
  <c r="E17" i="15"/>
  <c r="G16" i="15"/>
  <c r="E16" i="15"/>
  <c r="G15" i="15"/>
  <c r="E15" i="15"/>
  <c r="D13" i="15"/>
  <c r="D12" i="15"/>
  <c r="A7" i="15"/>
  <c r="K28" i="14"/>
  <c r="K27" i="14"/>
  <c r="K26" i="14"/>
  <c r="H23" i="14"/>
  <c r="H22" i="14"/>
  <c r="K21" i="14"/>
  <c r="K20" i="14"/>
  <c r="K19" i="14"/>
  <c r="L17" i="14"/>
  <c r="I17" i="14"/>
  <c r="L16" i="14"/>
  <c r="I16" i="14"/>
  <c r="L15" i="14"/>
  <c r="I15" i="14"/>
  <c r="H13" i="14"/>
  <c r="H12" i="14"/>
  <c r="C9" i="14"/>
  <c r="C7" i="14"/>
  <c r="B32" i="14"/>
  <c r="B31" i="14"/>
  <c r="A30" i="14"/>
  <c r="F28" i="14"/>
  <c r="J27" i="14"/>
  <c r="I27" i="14"/>
  <c r="F27" i="14"/>
  <c r="J26" i="14"/>
  <c r="F26" i="14"/>
  <c r="D24" i="14"/>
  <c r="D23" i="14"/>
  <c r="D22" i="14"/>
  <c r="F21" i="14"/>
  <c r="F20" i="14"/>
  <c r="F19" i="14"/>
  <c r="G17" i="14"/>
  <c r="E17" i="14"/>
  <c r="G16" i="14"/>
  <c r="E16" i="14"/>
  <c r="G15" i="14"/>
  <c r="E15" i="14"/>
  <c r="D13" i="14"/>
  <c r="D12" i="14"/>
  <c r="A7" i="14"/>
  <c r="I17" i="12"/>
  <c r="I16" i="12"/>
  <c r="I15" i="12"/>
  <c r="B32" i="13"/>
  <c r="B31" i="13"/>
  <c r="A30" i="13"/>
  <c r="K28" i="13"/>
  <c r="F28" i="13"/>
  <c r="K27" i="13"/>
  <c r="J27" i="13"/>
  <c r="I27" i="13"/>
  <c r="F27" i="13"/>
  <c r="K26" i="13"/>
  <c r="J26" i="13"/>
  <c r="F26" i="13"/>
  <c r="D24" i="13"/>
  <c r="H23" i="13"/>
  <c r="D23" i="13"/>
  <c r="H22" i="13"/>
  <c r="D22" i="13"/>
  <c r="K21" i="13"/>
  <c r="F21" i="13"/>
  <c r="K20" i="13"/>
  <c r="F20" i="13"/>
  <c r="K19" i="13"/>
  <c r="F19" i="13"/>
  <c r="L17" i="13"/>
  <c r="I17" i="13"/>
  <c r="G17" i="13"/>
  <c r="E17" i="13"/>
  <c r="L16" i="13"/>
  <c r="I16" i="13"/>
  <c r="G16" i="13"/>
  <c r="E16" i="13"/>
  <c r="L15" i="13"/>
  <c r="I15" i="13"/>
  <c r="G15" i="13"/>
  <c r="E15" i="13"/>
  <c r="H13" i="13"/>
  <c r="D13" i="13"/>
  <c r="H12" i="13"/>
  <c r="D12" i="13"/>
  <c r="C9" i="13"/>
  <c r="C7" i="13"/>
  <c r="A7" i="13"/>
  <c r="B32" i="12"/>
  <c r="B31" i="12"/>
  <c r="A30" i="12"/>
  <c r="K28" i="12"/>
  <c r="F28" i="12"/>
  <c r="K27" i="12"/>
  <c r="J27" i="12"/>
  <c r="I27" i="12"/>
  <c r="F27" i="12"/>
  <c r="K26" i="12"/>
  <c r="J26" i="12"/>
  <c r="F26" i="12"/>
  <c r="D24" i="12"/>
  <c r="H23" i="12"/>
  <c r="D23" i="12"/>
  <c r="H22" i="12"/>
  <c r="D22" i="12"/>
  <c r="K21" i="12"/>
  <c r="F21" i="12"/>
  <c r="K20" i="12"/>
  <c r="F20" i="12"/>
  <c r="K19" i="12"/>
  <c r="F19" i="12"/>
  <c r="L17" i="12"/>
  <c r="G17" i="12"/>
  <c r="E17" i="12"/>
  <c r="L16" i="12"/>
  <c r="G16" i="12"/>
  <c r="E16" i="12"/>
  <c r="L15" i="12"/>
  <c r="G15" i="12"/>
  <c r="E15" i="12"/>
  <c r="H13" i="12"/>
  <c r="D13" i="12"/>
  <c r="H12" i="12"/>
  <c r="D12" i="12"/>
  <c r="C9" i="12"/>
  <c r="C7" i="12"/>
  <c r="A7" i="12"/>
  <c r="B32" i="11"/>
  <c r="B31" i="11"/>
  <c r="A30" i="11"/>
  <c r="K28" i="11"/>
  <c r="F28" i="11"/>
  <c r="K27" i="11"/>
  <c r="J27" i="11"/>
  <c r="I27" i="11"/>
  <c r="F27" i="11"/>
  <c r="K26" i="11"/>
  <c r="J26" i="11"/>
  <c r="F26" i="11"/>
  <c r="D24" i="11"/>
  <c r="H23" i="11"/>
  <c r="D23" i="11"/>
  <c r="H22" i="11"/>
  <c r="D22" i="11"/>
  <c r="K21" i="11"/>
  <c r="F21" i="11"/>
  <c r="K20" i="11"/>
  <c r="F20" i="11"/>
  <c r="K19" i="11"/>
  <c r="F19" i="11"/>
  <c r="L17" i="11"/>
  <c r="I17" i="11"/>
  <c r="G17" i="11"/>
  <c r="E17" i="11"/>
  <c r="L16" i="11"/>
  <c r="I16" i="11"/>
  <c r="G16" i="11"/>
  <c r="E16" i="11"/>
  <c r="L15" i="11"/>
  <c r="I15" i="11"/>
  <c r="G15" i="11"/>
  <c r="E15" i="11"/>
  <c r="H13" i="11"/>
  <c r="D13" i="11"/>
  <c r="H12" i="11"/>
  <c r="D12" i="11"/>
  <c r="C9" i="11"/>
  <c r="C7" i="11"/>
  <c r="A7" i="11"/>
  <c r="B32" i="10"/>
  <c r="B31" i="10"/>
  <c r="A30" i="10"/>
  <c r="K28" i="10"/>
  <c r="F28" i="10"/>
  <c r="K27" i="10"/>
  <c r="J27" i="10"/>
  <c r="I27" i="10"/>
  <c r="F27" i="10"/>
  <c r="K26" i="10"/>
  <c r="J26" i="10"/>
  <c r="F26" i="10"/>
  <c r="D24" i="10"/>
  <c r="H23" i="10"/>
  <c r="D23" i="10"/>
  <c r="H22" i="10"/>
  <c r="D22" i="10"/>
  <c r="K21" i="10"/>
  <c r="F21" i="10"/>
  <c r="K20" i="10"/>
  <c r="F20" i="10"/>
  <c r="K19" i="10"/>
  <c r="F19" i="10"/>
  <c r="L17" i="10"/>
  <c r="I17" i="10"/>
  <c r="G17" i="10"/>
  <c r="E17" i="10"/>
  <c r="L16" i="10"/>
  <c r="I16" i="10"/>
  <c r="G16" i="10"/>
  <c r="E16" i="10"/>
  <c r="L15" i="10"/>
  <c r="I15" i="10"/>
  <c r="G15" i="10"/>
  <c r="E15" i="10"/>
  <c r="H13" i="10"/>
  <c r="D13" i="10"/>
  <c r="H12" i="10"/>
  <c r="D12" i="10"/>
  <c r="C9" i="10"/>
  <c r="C7" i="10"/>
  <c r="A7" i="10"/>
  <c r="B32" i="9"/>
  <c r="B31" i="9"/>
  <c r="A30" i="9"/>
  <c r="K28" i="9"/>
  <c r="F28" i="9"/>
  <c r="K27" i="9"/>
  <c r="J27" i="9"/>
  <c r="I27" i="9"/>
  <c r="F27" i="9"/>
  <c r="K26" i="9"/>
  <c r="J26" i="9"/>
  <c r="F26" i="9"/>
  <c r="D24" i="9"/>
  <c r="H23" i="9"/>
  <c r="D23" i="9"/>
  <c r="H22" i="9"/>
  <c r="D22" i="9"/>
  <c r="K21" i="9"/>
  <c r="F21" i="9"/>
  <c r="K20" i="9"/>
  <c r="F20" i="9"/>
  <c r="K19" i="9"/>
  <c r="F19" i="9"/>
  <c r="L17" i="9"/>
  <c r="I17" i="9"/>
  <c r="G17" i="9"/>
  <c r="E17" i="9"/>
  <c r="L16" i="9"/>
  <c r="I16" i="9"/>
  <c r="G16" i="9"/>
  <c r="E16" i="9"/>
  <c r="L15" i="9"/>
  <c r="I15" i="9"/>
  <c r="G15" i="9"/>
  <c r="E15" i="9"/>
  <c r="H13" i="9"/>
  <c r="D13" i="9"/>
  <c r="H12" i="9"/>
  <c r="D12" i="9"/>
  <c r="C9" i="9"/>
  <c r="C7" i="9"/>
  <c r="A7" i="9"/>
  <c r="B32" i="8"/>
  <c r="B31" i="8"/>
  <c r="A30" i="8"/>
  <c r="K28" i="8"/>
  <c r="F28" i="8"/>
  <c r="K27" i="8"/>
  <c r="J27" i="8"/>
  <c r="I27" i="8"/>
  <c r="F27" i="8"/>
  <c r="K26" i="8"/>
  <c r="J26" i="8"/>
  <c r="F26" i="8"/>
  <c r="D24" i="8"/>
  <c r="H23" i="8"/>
  <c r="D23" i="8"/>
  <c r="H22" i="8"/>
  <c r="D22" i="8"/>
  <c r="K21" i="8"/>
  <c r="F21" i="8"/>
  <c r="K20" i="8"/>
  <c r="F20" i="8"/>
  <c r="K19" i="8"/>
  <c r="F19" i="8"/>
  <c r="L17" i="8"/>
  <c r="I17" i="8"/>
  <c r="G17" i="8"/>
  <c r="E17" i="8"/>
  <c r="L16" i="8"/>
  <c r="I16" i="8"/>
  <c r="G16" i="8"/>
  <c r="E16" i="8"/>
  <c r="L15" i="8"/>
  <c r="I15" i="8"/>
  <c r="G15" i="8"/>
  <c r="E15" i="8"/>
  <c r="H13" i="8"/>
  <c r="D13" i="8"/>
  <c r="H12" i="8"/>
  <c r="D12" i="8"/>
  <c r="C9" i="8"/>
  <c r="C7" i="8"/>
  <c r="A7" i="8"/>
  <c r="L17" i="7"/>
  <c r="I17" i="7"/>
  <c r="L16" i="7"/>
  <c r="B32" i="7"/>
  <c r="B31" i="7"/>
  <c r="A30" i="7"/>
  <c r="K28" i="7"/>
  <c r="F28" i="7"/>
  <c r="K27" i="7"/>
  <c r="J27" i="7"/>
  <c r="I27" i="7"/>
  <c r="F27" i="7"/>
  <c r="K26" i="7"/>
  <c r="J26" i="7"/>
  <c r="F26" i="7"/>
  <c r="D24" i="7"/>
  <c r="H23" i="7"/>
  <c r="D23" i="7"/>
  <c r="H22" i="7"/>
  <c r="D22" i="7"/>
  <c r="K21" i="7"/>
  <c r="F21" i="7"/>
  <c r="K20" i="7"/>
  <c r="F20" i="7"/>
  <c r="K19" i="7"/>
  <c r="F19" i="7"/>
  <c r="G17" i="7"/>
  <c r="E17" i="7"/>
  <c r="I16" i="7"/>
  <c r="G16" i="7"/>
  <c r="E16" i="7"/>
  <c r="L15" i="7"/>
  <c r="I15" i="7"/>
  <c r="G15" i="7"/>
  <c r="E15" i="7"/>
  <c r="H13" i="7"/>
  <c r="D13" i="7"/>
  <c r="H12" i="7"/>
  <c r="D12" i="7"/>
  <c r="C9" i="7"/>
  <c r="C7" i="7"/>
  <c r="A7" i="7"/>
  <c r="B32" i="6"/>
  <c r="B31" i="6"/>
  <c r="A30" i="6"/>
  <c r="K28" i="6"/>
  <c r="F28" i="6"/>
  <c r="K27" i="6"/>
  <c r="J27" i="6"/>
  <c r="I27" i="6"/>
  <c r="F27" i="6"/>
  <c r="K26" i="6"/>
  <c r="J26" i="6"/>
  <c r="F26" i="6"/>
  <c r="D24" i="6"/>
  <c r="H23" i="6"/>
  <c r="D23" i="6"/>
  <c r="H22" i="6"/>
  <c r="D22" i="6"/>
  <c r="K21" i="6"/>
  <c r="F21" i="6"/>
  <c r="K20" i="6"/>
  <c r="F20" i="6"/>
  <c r="K19" i="6"/>
  <c r="F19" i="6"/>
  <c r="L17" i="6"/>
  <c r="I17" i="6"/>
  <c r="G17" i="6"/>
  <c r="E17" i="6"/>
  <c r="L16" i="6"/>
  <c r="I16" i="6"/>
  <c r="G16" i="6"/>
  <c r="E16" i="6"/>
  <c r="L15" i="6"/>
  <c r="I15" i="6"/>
  <c r="G15" i="6"/>
  <c r="E15" i="6"/>
  <c r="H13" i="6"/>
  <c r="D13" i="6"/>
  <c r="H12" i="6"/>
  <c r="D12" i="6"/>
  <c r="C9" i="6"/>
  <c r="C7" i="6"/>
  <c r="A7" i="6"/>
  <c r="B32" i="5"/>
  <c r="B31" i="5"/>
  <c r="A30" i="5"/>
  <c r="K28" i="5"/>
  <c r="F28" i="5"/>
  <c r="K27" i="5"/>
  <c r="J27" i="5"/>
  <c r="I27" i="5"/>
  <c r="F27" i="5"/>
  <c r="K26" i="5"/>
  <c r="J26" i="5"/>
  <c r="F26" i="5"/>
  <c r="D24" i="5"/>
  <c r="H23" i="5"/>
  <c r="D23" i="5"/>
  <c r="H22" i="5"/>
  <c r="D22" i="5"/>
  <c r="K21" i="5"/>
  <c r="F21" i="5"/>
  <c r="K20" i="5"/>
  <c r="F20" i="5"/>
  <c r="K19" i="5"/>
  <c r="F19" i="5"/>
  <c r="L17" i="5"/>
  <c r="I17" i="5"/>
  <c r="G17" i="5"/>
  <c r="E17" i="5"/>
  <c r="L16" i="5"/>
  <c r="I16" i="5"/>
  <c r="G16" i="5"/>
  <c r="E16" i="5"/>
  <c r="L15" i="5"/>
  <c r="I15" i="5"/>
  <c r="G15" i="5"/>
  <c r="E15" i="5"/>
  <c r="H13" i="5"/>
  <c r="D13" i="5"/>
  <c r="H12" i="5"/>
  <c r="D12" i="5"/>
  <c r="C9" i="5"/>
  <c r="C7" i="5"/>
  <c r="A7" i="5"/>
  <c r="B32" i="4"/>
  <c r="B31" i="4"/>
  <c r="A30" i="4"/>
  <c r="K28" i="4"/>
  <c r="F28" i="4"/>
  <c r="K27" i="4"/>
  <c r="J27" i="4"/>
  <c r="I27" i="4"/>
  <c r="F27" i="4"/>
  <c r="K26" i="4"/>
  <c r="J26" i="4"/>
  <c r="F26" i="4"/>
  <c r="D24" i="4"/>
  <c r="H23" i="4"/>
  <c r="D23" i="4"/>
  <c r="H22" i="4"/>
  <c r="D22" i="4"/>
  <c r="K21" i="4"/>
  <c r="F21" i="4"/>
  <c r="K20" i="4"/>
  <c r="F20" i="4"/>
  <c r="K19" i="4"/>
  <c r="F19" i="4"/>
  <c r="L17" i="4"/>
  <c r="I17" i="4"/>
  <c r="G17" i="4"/>
  <c r="E17" i="4"/>
  <c r="L16" i="4"/>
  <c r="I16" i="4"/>
  <c r="G16" i="4"/>
  <c r="E16" i="4"/>
  <c r="L15" i="4"/>
  <c r="I15" i="4"/>
  <c r="G15" i="4"/>
  <c r="E15" i="4"/>
  <c r="H13" i="4"/>
  <c r="D13" i="4"/>
  <c r="H12" i="4"/>
  <c r="D12" i="4"/>
  <c r="C9" i="4"/>
  <c r="C7" i="4"/>
  <c r="A7" i="4"/>
  <c r="B32" i="3"/>
  <c r="B31" i="3"/>
  <c r="A30" i="3"/>
  <c r="K28" i="3"/>
  <c r="F28" i="3"/>
  <c r="K27" i="3"/>
  <c r="J27" i="3"/>
  <c r="I27" i="3"/>
  <c r="F27" i="3"/>
  <c r="K26" i="3"/>
  <c r="J26" i="3"/>
  <c r="F26" i="3"/>
  <c r="D24" i="3"/>
  <c r="H23" i="3"/>
  <c r="D23" i="3"/>
  <c r="H22" i="3"/>
  <c r="D22" i="3"/>
  <c r="K21" i="3"/>
  <c r="F21" i="3"/>
  <c r="K20" i="3"/>
  <c r="F20" i="3"/>
  <c r="K19" i="3"/>
  <c r="F19" i="3"/>
  <c r="L17" i="3"/>
  <c r="I17" i="3"/>
  <c r="G17" i="3"/>
  <c r="E17" i="3"/>
  <c r="L16" i="3"/>
  <c r="I16" i="3"/>
  <c r="G16" i="3"/>
  <c r="E16" i="3"/>
  <c r="L15" i="3"/>
  <c r="I15" i="3"/>
  <c r="G15" i="3"/>
  <c r="E15" i="3"/>
  <c r="H13" i="3"/>
  <c r="D13" i="3"/>
  <c r="H12" i="3"/>
  <c r="D12" i="3"/>
  <c r="C9" i="3"/>
  <c r="C7" i="3"/>
  <c r="A7" i="3"/>
  <c r="A7" i="2"/>
  <c r="C7" i="2"/>
  <c r="C9" i="2"/>
  <c r="D12" i="2"/>
  <c r="H12" i="2"/>
  <c r="D13" i="2"/>
  <c r="H13" i="2"/>
  <c r="E15" i="2"/>
  <c r="G15" i="2"/>
  <c r="I15" i="2"/>
  <c r="L15" i="2"/>
  <c r="E16" i="2"/>
  <c r="G16" i="2"/>
  <c r="I16" i="2"/>
  <c r="L16" i="2"/>
  <c r="E17" i="2"/>
  <c r="G17" i="2"/>
  <c r="I17" i="2"/>
  <c r="L17" i="2"/>
  <c r="F19" i="2"/>
  <c r="K19" i="2"/>
  <c r="F20" i="2"/>
  <c r="K20" i="2"/>
  <c r="F21" i="2"/>
  <c r="K21" i="2"/>
  <c r="D22" i="2"/>
  <c r="H22" i="2"/>
  <c r="D23" i="2"/>
  <c r="H23" i="2"/>
  <c r="D24" i="2"/>
  <c r="H24" i="2"/>
  <c r="F26" i="2"/>
  <c r="J26" i="2"/>
  <c r="K26" i="2"/>
  <c r="F27" i="2"/>
  <c r="I27" i="2"/>
  <c r="J27" i="2"/>
  <c r="K27" i="2"/>
  <c r="F28" i="2"/>
  <c r="K28" i="2"/>
  <c r="A30" i="2"/>
  <c r="B31" i="2"/>
  <c r="B32" i="2"/>
</calcChain>
</file>

<file path=xl/sharedStrings.xml><?xml version="1.0" encoding="utf-8"?>
<sst xmlns="http://schemas.openxmlformats.org/spreadsheetml/2006/main" count="1509" uniqueCount="122">
  <si>
    <t>Geographic Area:</t>
  </si>
  <si>
    <t>Local Lead Agency:</t>
  </si>
  <si>
    <t>Indicator 1: Timely Services</t>
  </si>
  <si>
    <t>Indicator 2</t>
  </si>
  <si>
    <t>Indicator 3:A:SS1</t>
  </si>
  <si>
    <t>Indicator 3:A:SS2</t>
  </si>
  <si>
    <t xml:space="preserve">Indicator 3:B:SS1 </t>
  </si>
  <si>
    <t>Indicator 3:B:SS2</t>
  </si>
  <si>
    <t>Indicator 3C:SS1</t>
  </si>
  <si>
    <t>Indicator 3:SS2</t>
  </si>
  <si>
    <t>Indicator 4: A</t>
  </si>
  <si>
    <t>Indicator 4:B</t>
  </si>
  <si>
    <t>Indicator 4:C</t>
  </si>
  <si>
    <t>Indicator 5</t>
  </si>
  <si>
    <t>Indicator 6</t>
  </si>
  <si>
    <t>Indicator 7</t>
  </si>
  <si>
    <t>Indicator 8A</t>
  </si>
  <si>
    <t>Indicator 8B</t>
  </si>
  <si>
    <t>Indicator 8C</t>
  </si>
  <si>
    <t>Adams County</t>
  </si>
  <si>
    <t>Columbia Basin Health Association</t>
  </si>
  <si>
    <t>Asotin County</t>
  </si>
  <si>
    <t>Asotin County Community Services</t>
  </si>
  <si>
    <t>Benton and Franklin Counties</t>
  </si>
  <si>
    <t>Chelan, Douglas and Grant Counties</t>
  </si>
  <si>
    <t>North Central Educational Service District 171</t>
  </si>
  <si>
    <t>Clallam and Jefferson Counties</t>
  </si>
  <si>
    <t>Concerned Citizens</t>
  </si>
  <si>
    <t>Clark, Klickitat, Pacific and Skamania Counties</t>
  </si>
  <si>
    <t>Educational Service District #112</t>
  </si>
  <si>
    <t>Columbia and Walla Walla Counties</t>
  </si>
  <si>
    <t>Educational Service District #123</t>
  </si>
  <si>
    <t>Cowlitz and Wahkiakum Counties</t>
  </si>
  <si>
    <t>Progress Center, Inc.</t>
  </si>
  <si>
    <t>Ferry, Stevens, Pend Oreille and Lincoln Counties</t>
  </si>
  <si>
    <t>Educational Service District #101</t>
  </si>
  <si>
    <t>Garfield and Whitman Counties</t>
  </si>
  <si>
    <t>Boost Collaborative</t>
  </si>
  <si>
    <t>Toddler Learning Center</t>
  </si>
  <si>
    <t>King County</t>
  </si>
  <si>
    <t>King County Department of Community &amp; Human Services</t>
  </si>
  <si>
    <t>Kitsap County</t>
  </si>
  <si>
    <t>Holly Ridge Center, Inc.</t>
  </si>
  <si>
    <t>Kittitas County</t>
  </si>
  <si>
    <t>Lewis County</t>
  </si>
  <si>
    <t>Reliable Enterprises, INTOT Early Intervention Services</t>
  </si>
  <si>
    <t>Okanogan County</t>
  </si>
  <si>
    <t>Okanagan Behavioral Health Care</t>
  </si>
  <si>
    <t>Pierce County</t>
  </si>
  <si>
    <t>Pierce County Human Services Dpt.</t>
  </si>
  <si>
    <t>San Juan County</t>
  </si>
  <si>
    <t>San Juan County Health &amp; Community Services</t>
  </si>
  <si>
    <t>Skagit County</t>
  </si>
  <si>
    <t>SPARC</t>
  </si>
  <si>
    <t>Snohomish County</t>
  </si>
  <si>
    <t>Snohomish Human Services</t>
  </si>
  <si>
    <t>Spokane County</t>
  </si>
  <si>
    <t>Spokane Regional Health District</t>
  </si>
  <si>
    <t>Thurston, Mason, Grays Harbor Counties</t>
  </si>
  <si>
    <t>Parent to Parent of Thurston County</t>
  </si>
  <si>
    <t>Whatcom County</t>
  </si>
  <si>
    <t>Opportunity Council</t>
  </si>
  <si>
    <t>Yakima County</t>
  </si>
  <si>
    <t>Statewide</t>
  </si>
  <si>
    <t>Department of Children, Youth, and Families</t>
  </si>
  <si>
    <t>State Target Data</t>
  </si>
  <si>
    <t>Indicator 1</t>
  </si>
  <si>
    <t>Indicator 3:B:SS1</t>
  </si>
  <si>
    <t>Indicator 3:C:SS1</t>
  </si>
  <si>
    <t>Indicator 3:C:SS2</t>
  </si>
  <si>
    <t>Indicator 4:A</t>
  </si>
  <si>
    <r>
      <rPr>
        <vertAlign val="superscript"/>
        <sz val="11"/>
        <color indexed="8"/>
        <rFont val="Calibri"/>
        <family val="2"/>
      </rPr>
      <t>‡ ‡</t>
    </r>
    <r>
      <rPr>
        <sz val="11"/>
        <color indexed="8"/>
        <rFont val="Calibri"/>
        <family val="2"/>
      </rPr>
      <t xml:space="preserve"> The state Early Support for Infants and Toddlers program is responsible for this Inidicator.</t>
    </r>
  </si>
  <si>
    <t>C.</t>
  </si>
  <si>
    <t>C - Timely transition conference</t>
  </si>
  <si>
    <t>B.</t>
  </si>
  <si>
    <t>B - Notification to the Local Education Agency by State Lead Agency</t>
  </si>
  <si>
    <t>A.</t>
  </si>
  <si>
    <t>A - IFSPs with transition steps and services</t>
  </si>
  <si>
    <t>Indicator 8: Transition - Percent of toddlers exiting Part C</t>
  </si>
  <si>
    <t>Indicator 7: Percent of infants and toddlers with initial IFSPs within 45 day timeline</t>
  </si>
  <si>
    <t>Indicatior 6: Percent of infants and toddlers served, birth to 3</t>
  </si>
  <si>
    <t>Indicator 5: Percent of infants and toddlers served, birth to 1</t>
  </si>
  <si>
    <t>C - Help their children develop and learn</t>
  </si>
  <si>
    <t>B - Effectively commuicate their children's needs</t>
  </si>
  <si>
    <t>A - Know their rights</t>
  </si>
  <si>
    <t>Indicator 4: Family Outcomes</t>
  </si>
  <si>
    <t>(D+E /[A+B+C+D+E])</t>
  </si>
  <si>
    <t>#2s</t>
  </si>
  <si>
    <t xml:space="preserve">    C2-</t>
  </si>
  <si>
    <t xml:space="preserve">   C1-</t>
  </si>
  <si>
    <t>C - Use appropriate behaviors to meet their needs</t>
  </si>
  <si>
    <t>(C+D/[A+B+C+D])</t>
  </si>
  <si>
    <t>#1s</t>
  </si>
  <si>
    <t xml:space="preserve">    B2-</t>
  </si>
  <si>
    <t xml:space="preserve">   B1-</t>
  </si>
  <si>
    <t>B - Acquire and use knowledge and skills</t>
  </si>
  <si>
    <t>Performance worksheet calculation method</t>
  </si>
  <si>
    <t>**A2-</t>
  </si>
  <si>
    <t>*A1-</t>
  </si>
  <si>
    <t>A - Positive social/emotional skills</t>
  </si>
  <si>
    <t>Indicator 3: Child Outcomes Summary Statement</t>
  </si>
  <si>
    <t>Indicator 2: Natural Environments</t>
  </si>
  <si>
    <t>Results</t>
  </si>
  <si>
    <t>Target</t>
  </si>
  <si>
    <t>State Performance Plan / Annual Performance Report Indicators</t>
  </si>
  <si>
    <t>State Lead Agency</t>
  </si>
  <si>
    <t>31 Contracts</t>
  </si>
  <si>
    <t>34 Total Geographic Area's Individualized Data</t>
  </si>
  <si>
    <t>Early Support for Infants and Toddlers Program</t>
  </si>
  <si>
    <t>COMMENTS</t>
  </si>
  <si>
    <t>Individuals with Disabilities Education Act (IDEA), Part C</t>
  </si>
  <si>
    <t>Annual Performance Report Data Summary</t>
  </si>
  <si>
    <t>*** Indicator 4 - return rate was too low to produce a representative result</t>
  </si>
  <si>
    <t>Children's Developmental Center</t>
  </si>
  <si>
    <t>Local Lead Agency</t>
  </si>
  <si>
    <t>Federal Fiscal Year 2017 (July 1, 2019 – June 30, 2020)</t>
  </si>
  <si>
    <t>Island County/San Juan County</t>
  </si>
  <si>
    <t>n/A</t>
  </si>
  <si>
    <t>Federal Fiscal Year 2019 (July 1, 2019-June 30, 2020)</t>
  </si>
  <si>
    <t xml:space="preserve">Data for Compliance Indicators 1, 7 and 8 was gathered July 1, through September 30, 2020. </t>
  </si>
  <si>
    <t>Yakima Valley Memorial Hospital (Kittitas)</t>
  </si>
  <si>
    <t>Yakima Valley Memorial Hospital  (Yakima)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</si>
</sst>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);[Red]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7D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848A8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6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10" fontId="0" fillId="0" borderId="0" xfId="1" applyNumberFormat="1" applyFont="1"/>
    <xf numFmtId="0" fontId="2" fillId="2" borderId="0" xfId="2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3" fillId="0" borderId="0" xfId="0" applyNumberFormat="1" applyFont="1"/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7" fillId="0" borderId="0" xfId="0" applyFont="1"/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top" wrapText="1"/>
    </xf>
    <xf numFmtId="165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9" fontId="1" fillId="0" borderId="0" xfId="1" applyFont="1"/>
    <xf numFmtId="0" fontId="0" fillId="0" borderId="0" xfId="0" applyFill="1"/>
    <xf numFmtId="165" fontId="0" fillId="0" borderId="0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/>
    <xf numFmtId="0" fontId="3" fillId="0" borderId="3" xfId="0" applyFont="1" applyBorder="1"/>
    <xf numFmtId="0" fontId="0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0" xfId="0" applyBorder="1"/>
    <xf numFmtId="0" fontId="3" fillId="0" borderId="0" xfId="0" applyFont="1" applyBorder="1" applyAlignment="1"/>
    <xf numFmtId="0" fontId="3" fillId="0" borderId="5" xfId="0" applyFont="1" applyBorder="1"/>
    <xf numFmtId="0" fontId="0" fillId="0" borderId="0" xfId="0" applyFill="1" applyBorder="1" applyAlignment="1">
      <alignment horizontal="right"/>
    </xf>
    <xf numFmtId="0" fontId="0" fillId="0" borderId="5" xfId="0" applyFill="1" applyBorder="1"/>
    <xf numFmtId="164" fontId="3" fillId="0" borderId="6" xfId="0" applyNumberFormat="1" applyFont="1" applyBorder="1"/>
    <xf numFmtId="0" fontId="0" fillId="0" borderId="7" xfId="0" applyBorder="1"/>
    <xf numFmtId="164" fontId="3" fillId="0" borderId="7" xfId="0" applyNumberFormat="1" applyFont="1" applyBorder="1"/>
    <xf numFmtId="0" fontId="0" fillId="0" borderId="8" xfId="0" applyBorder="1"/>
    <xf numFmtId="164" fontId="0" fillId="0" borderId="7" xfId="0" applyNumberFormat="1" applyBorder="1"/>
    <xf numFmtId="0" fontId="3" fillId="0" borderId="7" xfId="0" applyFont="1" applyBorder="1"/>
    <xf numFmtId="0" fontId="3" fillId="0" borderId="8" xfId="0" applyFont="1" applyBorder="1" applyAlignment="1"/>
    <xf numFmtId="0" fontId="0" fillId="0" borderId="9" xfId="0" applyBorder="1"/>
    <xf numFmtId="0" fontId="3" fillId="0" borderId="10" xfId="0" applyFont="1" applyBorder="1"/>
    <xf numFmtId="0" fontId="3" fillId="0" borderId="12" xfId="0" applyFont="1" applyBorder="1" applyAlignment="1"/>
    <xf numFmtId="10" fontId="0" fillId="0" borderId="0" xfId="0" applyNumberFormat="1" applyBorder="1"/>
    <xf numFmtId="0" fontId="0" fillId="0" borderId="13" xfId="0" applyBorder="1"/>
    <xf numFmtId="0" fontId="3" fillId="0" borderId="14" xfId="0" applyFont="1" applyBorder="1"/>
    <xf numFmtId="164" fontId="0" fillId="0" borderId="0" xfId="0" applyNumberFormat="1" applyBorder="1"/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2" xfId="0" applyBorder="1"/>
    <xf numFmtId="0" fontId="3" fillId="0" borderId="14" xfId="0" applyFont="1" applyBorder="1" applyAlignment="1"/>
    <xf numFmtId="0" fontId="3" fillId="0" borderId="12" xfId="0" applyFont="1" applyBorder="1"/>
    <xf numFmtId="0" fontId="0" fillId="0" borderId="4" xfId="0" applyBorder="1"/>
    <xf numFmtId="9" fontId="1" fillId="0" borderId="0" xfId="1" applyNumberFormat="1" applyFont="1"/>
    <xf numFmtId="164" fontId="3" fillId="0" borderId="4" xfId="0" applyNumberFormat="1" applyFont="1" applyBorder="1"/>
    <xf numFmtId="164" fontId="3" fillId="0" borderId="0" xfId="0" applyNumberFormat="1" applyFont="1" applyBorder="1"/>
    <xf numFmtId="164" fontId="0" fillId="0" borderId="4" xfId="0" applyNumberFormat="1" applyBorder="1"/>
    <xf numFmtId="0" fontId="3" fillId="0" borderId="0" xfId="0" applyFont="1" applyBorder="1"/>
    <xf numFmtId="0" fontId="3" fillId="0" borderId="5" xfId="0" applyFont="1" applyBorder="1" applyAlignment="1"/>
    <xf numFmtId="0" fontId="0" fillId="0" borderId="0" xfId="0" applyAlignment="1">
      <alignment horizontal="center"/>
    </xf>
    <xf numFmtId="10" fontId="3" fillId="0" borderId="13" xfId="0" applyNumberFormat="1" applyFont="1" applyFill="1" applyBorder="1" applyAlignment="1">
      <alignment horizontal="left"/>
    </xf>
    <xf numFmtId="0" fontId="0" fillId="0" borderId="12" xfId="0" applyBorder="1" applyAlignment="1">
      <alignment horizontal="right"/>
    </xf>
    <xf numFmtId="164" fontId="0" fillId="0" borderId="13" xfId="0" applyNumberFormat="1" applyBorder="1" applyAlignment="1">
      <alignment horizontal="left"/>
    </xf>
    <xf numFmtId="10" fontId="0" fillId="0" borderId="14" xfId="0" applyNumberFormat="1" applyBorder="1" applyAlignment="1">
      <alignment horizontal="left"/>
    </xf>
    <xf numFmtId="10" fontId="3" fillId="0" borderId="4" xfId="0" applyNumberFormat="1" applyFont="1" applyFill="1" applyBorder="1" applyAlignment="1">
      <alignment horizontal="left"/>
    </xf>
    <xf numFmtId="0" fontId="0" fillId="0" borderId="5" xfId="0" applyBorder="1" applyAlignment="1">
      <alignment horizontal="right"/>
    </xf>
    <xf numFmtId="10" fontId="0" fillId="0" borderId="4" xfId="0" applyNumberFormat="1" applyBorder="1" applyAlignment="1">
      <alignment horizontal="left"/>
    </xf>
    <xf numFmtId="10" fontId="0" fillId="0" borderId="0" xfId="0" applyNumberFormat="1" applyBorder="1" applyAlignment="1">
      <alignment horizontal="left"/>
    </xf>
    <xf numFmtId="165" fontId="0" fillId="0" borderId="0" xfId="0" applyNumberFormat="1" applyBorder="1" applyAlignment="1"/>
    <xf numFmtId="0" fontId="3" fillId="0" borderId="11" xfId="0" applyFont="1" applyBorder="1"/>
    <xf numFmtId="0" fontId="0" fillId="0" borderId="13" xfId="0" applyBorder="1" applyAlignment="1"/>
    <xf numFmtId="165" fontId="3" fillId="0" borderId="0" xfId="0" applyNumberFormat="1" applyFont="1" applyBorder="1"/>
    <xf numFmtId="0" fontId="3" fillId="0" borderId="2" xfId="0" applyFont="1" applyBorder="1"/>
    <xf numFmtId="165" fontId="9" fillId="0" borderId="0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0" fillId="0" borderId="0" xfId="0" applyFont="1"/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/>
    <xf numFmtId="165" fontId="3" fillId="0" borderId="0" xfId="0" applyNumberFormat="1" applyFont="1" applyAlignment="1">
      <alignment horizontal="center"/>
    </xf>
    <xf numFmtId="0" fontId="0" fillId="7" borderId="0" xfId="0" applyFill="1"/>
    <xf numFmtId="10" fontId="0" fillId="7" borderId="0" xfId="0" applyNumberFormat="1" applyFill="1"/>
    <xf numFmtId="0" fontId="9" fillId="0" borderId="14" xfId="0" applyFont="1" applyBorder="1" applyAlignment="1">
      <alignment horizontal="left"/>
    </xf>
    <xf numFmtId="9" fontId="0" fillId="7" borderId="0" xfId="0" applyNumberFormat="1" applyFill="1"/>
    <xf numFmtId="10" fontId="0" fillId="0" borderId="0" xfId="1" applyNumberFormat="1" applyFont="1" applyFill="1"/>
    <xf numFmtId="10" fontId="0" fillId="8" borderId="0" xfId="1" applyNumberFormat="1" applyFont="1" applyFill="1"/>
    <xf numFmtId="10" fontId="0" fillId="9" borderId="0" xfId="1" applyNumberFormat="1" applyFont="1" applyFill="1"/>
    <xf numFmtId="0" fontId="0" fillId="0" borderId="0" xfId="0" applyFont="1" applyAlignment="1">
      <alignment horizontal="left" vertical="center" wrapText="1"/>
    </xf>
    <xf numFmtId="9" fontId="0" fillId="0" borderId="0" xfId="0" applyNumberFormat="1" applyFill="1" applyBorder="1" applyAlignment="1">
      <alignment horizontal="left"/>
    </xf>
    <xf numFmtId="9" fontId="0" fillId="0" borderId="4" xfId="0" applyNumberFormat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9" fontId="0" fillId="0" borderId="2" xfId="0" applyNumberFormat="1" applyFill="1" applyBorder="1" applyAlignment="1">
      <alignment horizontal="left"/>
    </xf>
    <xf numFmtId="9" fontId="0" fillId="0" borderId="1" xfId="0" applyNumberFormat="1" applyBorder="1" applyAlignment="1">
      <alignment horizontal="left"/>
    </xf>
    <xf numFmtId="10" fontId="3" fillId="0" borderId="2" xfId="0" applyNumberFormat="1" applyFont="1" applyFill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10" fontId="0" fillId="0" borderId="11" xfId="0" applyNumberFormat="1" applyBorder="1" applyAlignment="1">
      <alignment horizontal="center"/>
    </xf>
    <xf numFmtId="10" fontId="0" fillId="0" borderId="10" xfId="0" applyNumberFormat="1" applyBorder="1" applyAlignment="1"/>
    <xf numFmtId="10" fontId="0" fillId="0" borderId="9" xfId="0" applyNumberFormat="1" applyBorder="1" applyAlignment="1"/>
    <xf numFmtId="10" fontId="3" fillId="0" borderId="11" xfId="0" applyNumberFormat="1" applyFont="1" applyFill="1" applyBorder="1" applyAlignment="1">
      <alignment horizontal="center"/>
    </xf>
    <xf numFmtId="10" fontId="3" fillId="0" borderId="10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10" xfId="0" applyNumberFormat="1" applyBorder="1" applyAlignment="1"/>
    <xf numFmtId="9" fontId="0" fillId="0" borderId="9" xfId="0" applyNumberFormat="1" applyBorder="1" applyAlignment="1"/>
    <xf numFmtId="10" fontId="3" fillId="0" borderId="8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10" fontId="0" fillId="0" borderId="0" xfId="0" applyNumberFormat="1" applyBorder="1" applyAlignment="1">
      <alignment horizontal="left"/>
    </xf>
    <xf numFmtId="10" fontId="0" fillId="0" borderId="4" xfId="0" applyNumberFormat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3" fillId="0" borderId="4" xfId="0" applyNumberFormat="1" applyFont="1" applyFill="1" applyBorder="1" applyAlignment="1">
      <alignment horizontal="left"/>
    </xf>
    <xf numFmtId="10" fontId="0" fillId="0" borderId="14" xfId="0" applyNumberFormat="1" applyBorder="1" applyAlignment="1">
      <alignment horizontal="left"/>
    </xf>
    <xf numFmtId="10" fontId="0" fillId="0" borderId="13" xfId="0" applyNumberFormat="1" applyBorder="1" applyAlignment="1">
      <alignment horizontal="left"/>
    </xf>
    <xf numFmtId="10" fontId="3" fillId="0" borderId="14" xfId="0" applyNumberFormat="1" applyFont="1" applyFill="1" applyBorder="1" applyAlignment="1">
      <alignment horizontal="left"/>
    </xf>
    <xf numFmtId="10" fontId="3" fillId="0" borderId="13" xfId="0" applyNumberFormat="1" applyFont="1" applyFill="1" applyBorder="1" applyAlignment="1">
      <alignment horizontal="left"/>
    </xf>
    <xf numFmtId="10" fontId="3" fillId="0" borderId="14" xfId="0" applyNumberFormat="1" applyFont="1" applyFill="1" applyBorder="1" applyAlignment="1">
      <alignment horizontal="center"/>
    </xf>
    <xf numFmtId="10" fontId="3" fillId="0" borderId="13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3" fillId="6" borderId="2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0" borderId="16" xfId="0" applyNumberFormat="1" applyBorder="1" applyAlignment="1"/>
    <xf numFmtId="9" fontId="0" fillId="0" borderId="15" xfId="0" applyNumberFormat="1" applyBorder="1" applyAlignment="1"/>
    <xf numFmtId="10" fontId="3" fillId="0" borderId="17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0" fontId="3" fillId="0" borderId="15" xfId="0" applyNumberFormat="1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26" xfId="0" applyFont="1" applyFill="1" applyBorder="1" applyAlignment="1">
      <alignment horizontal="center"/>
    </xf>
    <xf numFmtId="0" fontId="10" fillId="10" borderId="25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10" fontId="3" fillId="0" borderId="30" xfId="0" applyNumberFormat="1" applyFont="1" applyFill="1" applyBorder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84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ri.brown\Downloads\July%20-%20Sep%20Compliance%202015\Final%20for%20APR\Copy%20of%20Copy%20of%20!ReportCards4Web-FormatFixesJuly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 Linked Data Proof"/>
      <sheetName val="Master Form"/>
      <sheetName val="Linked Template"/>
      <sheetName val="Instructions &amp; Notes"/>
      <sheetName val="Statewide APR Data Summary "/>
      <sheetName val="Adams"/>
      <sheetName val="Asotin"/>
      <sheetName val="B-F"/>
      <sheetName val="C-D"/>
      <sheetName val="Clallam"/>
      <sheetName val="Clark"/>
      <sheetName val="Columbia"/>
      <sheetName val="C-W"/>
      <sheetName val="F-S-PO"/>
      <sheetName val="Garfield"/>
      <sheetName val="Grant"/>
      <sheetName val="Grays Harbor"/>
      <sheetName val="Island"/>
      <sheetName val="Jefferson"/>
      <sheetName val="King"/>
      <sheetName val="Kitsap"/>
      <sheetName val="Kittitas"/>
      <sheetName val="Klickitat"/>
      <sheetName val="Lewis"/>
      <sheetName val="Lincoln"/>
      <sheetName val="Mason"/>
      <sheetName val="Okanogan"/>
      <sheetName val="Pacific"/>
      <sheetName val="Pierce"/>
      <sheetName val="San Juan"/>
      <sheetName val="Skagit"/>
      <sheetName val="Skamania"/>
      <sheetName val="Snohomish"/>
      <sheetName val="Spokane"/>
      <sheetName val="Thurston"/>
      <sheetName val="W W"/>
      <sheetName val="Whatcom"/>
      <sheetName val="Whitman"/>
      <sheetName val="Yakima"/>
    </sheetNames>
    <sheetDataSet>
      <sheetData sheetId="0" refreshError="1"/>
      <sheetData sheetId="1" refreshError="1">
        <row r="1">
          <cell r="A1" t="str">
            <v>Annual Performance Report Data Summary</v>
          </cell>
        </row>
        <row r="7">
          <cell r="A7" t="str">
            <v>Geographic Area:</v>
          </cell>
        </row>
        <row r="26">
          <cell r="J26" t="str">
            <v>A.</v>
          </cell>
        </row>
        <row r="27">
          <cell r="I27" t="str">
            <v>‡ ‡</v>
          </cell>
          <cell r="J27" t="str">
            <v xml:space="preserve"> B.</v>
          </cell>
        </row>
        <row r="33">
          <cell r="A33" t="str">
            <v>Footnotes:</v>
          </cell>
        </row>
        <row r="34">
          <cell r="B34" t="str">
    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    </cell>
        </row>
        <row r="35">
          <cell r="B35" t="str">
            <v>**  Indicator 3 Summary Statement A2, B2, and C2 – the percent of infants or toddlers who were functioning within age expectations by the time they exited or turned 3 years of age.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7"/>
  <sheetViews>
    <sheetView topLeftCell="B1" zoomScale="130" zoomScaleNormal="130" workbookViewId="0">
      <pane ySplit="1" topLeftCell="A2" activePane="bottomLeft" state="frozen"/>
      <selection pane="bottomLeft" activeCell="V2" sqref="V2"/>
    </sheetView>
  </sheetViews>
  <sheetFormatPr defaultRowHeight="15" x14ac:dyDescent="0.25"/>
  <cols>
    <col min="1" max="1" width="48.140625" bestFit="1" customWidth="1"/>
    <col min="2" max="2" width="32.42578125" customWidth="1"/>
    <col min="3" max="3" width="25.5703125" hidden="1" customWidth="1"/>
    <col min="4" max="4" width="10.28515625" hidden="1" customWidth="1"/>
    <col min="5" max="6" width="15.85546875" hidden="1" customWidth="1"/>
    <col min="7" max="7" width="16.140625" hidden="1" customWidth="1"/>
    <col min="8" max="8" width="15.7109375" hidden="1" customWidth="1"/>
    <col min="9" max="9" width="15.140625" hidden="1" customWidth="1"/>
    <col min="10" max="10" width="13.140625" bestFit="1" customWidth="1"/>
    <col min="11" max="11" width="11.85546875" bestFit="1" customWidth="1"/>
    <col min="12" max="13" width="11.42578125" bestFit="1" customWidth="1"/>
    <col min="14" max="15" width="9.7109375" bestFit="1" customWidth="1"/>
    <col min="16" max="16" width="10.28515625" bestFit="1" customWidth="1"/>
    <col min="17" max="17" width="11.5703125" customWidth="1"/>
    <col min="18" max="18" width="11.42578125" customWidth="1"/>
    <col min="19" max="19" width="11.42578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s="4" customFormat="1" x14ac:dyDescent="0.25">
      <c r="A2" s="4" t="s">
        <v>19</v>
      </c>
      <c r="B2" s="4" t="s">
        <v>20</v>
      </c>
      <c r="C2" s="4">
        <v>0.99209999999999998</v>
      </c>
      <c r="D2" s="4">
        <v>1</v>
      </c>
      <c r="E2" s="4">
        <v>0.89390000000000003</v>
      </c>
      <c r="F2" s="4">
        <v>0.63890000000000002</v>
      </c>
      <c r="G2" s="4">
        <v>0.97099999999999997</v>
      </c>
      <c r="H2" s="4">
        <v>0.63890000000000002</v>
      </c>
      <c r="I2" s="4">
        <v>0.92649999999999999</v>
      </c>
      <c r="J2" s="4">
        <v>0.58330000000000004</v>
      </c>
      <c r="K2" s="4">
        <v>0.86</v>
      </c>
      <c r="L2" s="4">
        <v>0.87</v>
      </c>
      <c r="M2" s="4">
        <v>0.75</v>
      </c>
      <c r="N2" s="4">
        <v>2.87E-2</v>
      </c>
      <c r="O2" s="4">
        <v>8.6199999999999999E-2</v>
      </c>
      <c r="P2" s="4">
        <v>1</v>
      </c>
      <c r="Q2" s="4">
        <v>1</v>
      </c>
      <c r="R2" s="4">
        <v>1</v>
      </c>
      <c r="S2" s="4">
        <v>0.98250000000000004</v>
      </c>
    </row>
    <row r="3" spans="1:19" x14ac:dyDescent="0.25">
      <c r="A3" t="s">
        <v>21</v>
      </c>
      <c r="B3" t="s">
        <v>22</v>
      </c>
      <c r="C3" s="4">
        <v>1</v>
      </c>
      <c r="D3" s="4">
        <v>1</v>
      </c>
      <c r="E3" s="4">
        <v>0.78949999999999998</v>
      </c>
      <c r="F3" s="4">
        <v>0.55000000000000004</v>
      </c>
      <c r="G3" s="4">
        <v>0.89470000000000005</v>
      </c>
      <c r="H3" s="4">
        <v>0.45</v>
      </c>
      <c r="I3" s="4">
        <v>0.9</v>
      </c>
      <c r="J3" s="4">
        <v>0.6</v>
      </c>
      <c r="K3" s="4" t="s">
        <v>117</v>
      </c>
      <c r="L3" s="4" t="s">
        <v>117</v>
      </c>
      <c r="M3" s="4" t="s">
        <v>117</v>
      </c>
      <c r="N3" s="4">
        <v>3.7600000000000001E-2</v>
      </c>
      <c r="O3" s="4">
        <v>5.4100000000000002E-2</v>
      </c>
      <c r="P3" s="4">
        <v>0.91669999999999996</v>
      </c>
      <c r="Q3" s="4">
        <v>1</v>
      </c>
      <c r="R3" s="4">
        <v>1</v>
      </c>
      <c r="S3" s="4">
        <v>1</v>
      </c>
    </row>
    <row r="4" spans="1:19" x14ac:dyDescent="0.25">
      <c r="A4" t="s">
        <v>23</v>
      </c>
      <c r="B4" t="s">
        <v>113</v>
      </c>
      <c r="C4" s="4">
        <v>1</v>
      </c>
      <c r="D4" s="4">
        <v>0.99</v>
      </c>
      <c r="E4" s="4">
        <v>0.61639999999999995</v>
      </c>
      <c r="F4" s="4">
        <v>0.57520000000000004</v>
      </c>
      <c r="G4" s="4">
        <v>0.65380000000000005</v>
      </c>
      <c r="H4" s="4">
        <v>0.53979999999999995</v>
      </c>
      <c r="I4" s="4">
        <v>0.69899999999999995</v>
      </c>
      <c r="J4" s="4">
        <v>0.45779999999999998</v>
      </c>
      <c r="K4" s="4">
        <v>0.96</v>
      </c>
      <c r="L4" s="4">
        <v>0.96</v>
      </c>
      <c r="M4" s="4">
        <v>0.94</v>
      </c>
      <c r="N4" s="4">
        <v>2.0400000000000001E-2</v>
      </c>
      <c r="O4" s="4">
        <v>2.8340000000000001E-2</v>
      </c>
      <c r="P4" s="4">
        <v>0.88480000000000003</v>
      </c>
      <c r="Q4" s="4">
        <v>1</v>
      </c>
      <c r="R4" s="4">
        <v>1</v>
      </c>
      <c r="S4" s="4">
        <v>0.98819999999999997</v>
      </c>
    </row>
    <row r="5" spans="1:19" x14ac:dyDescent="0.25">
      <c r="A5" t="s">
        <v>24</v>
      </c>
      <c r="B5" t="s">
        <v>25</v>
      </c>
      <c r="C5" s="4">
        <v>0.99539999999999995</v>
      </c>
      <c r="D5" s="4">
        <v>1</v>
      </c>
      <c r="E5" s="4">
        <f>(56.78%+33.33%)/2</f>
        <v>0.45055000000000001</v>
      </c>
      <c r="F5" s="4">
        <f>(33.33%+40.15%)/2</f>
        <v>0.36739999999999995</v>
      </c>
      <c r="G5" s="4">
        <v>0.49324999999999997</v>
      </c>
      <c r="H5" s="4">
        <v>0.37104999999999999</v>
      </c>
      <c r="I5" s="4">
        <v>0.47755000000000003</v>
      </c>
      <c r="J5" s="4">
        <v>0.37470000000000003</v>
      </c>
      <c r="K5" s="4">
        <v>0.81</v>
      </c>
      <c r="L5" s="4">
        <v>0.89</v>
      </c>
      <c r="M5" s="4">
        <v>0.89</v>
      </c>
      <c r="N5" s="4">
        <v>1.2800000000000001E-2</v>
      </c>
      <c r="O5" s="4">
        <v>4.2299999999999997E-2</v>
      </c>
      <c r="P5" s="4">
        <v>0.93140000000000001</v>
      </c>
      <c r="Q5" s="4">
        <v>1</v>
      </c>
      <c r="R5" s="4">
        <v>1</v>
      </c>
      <c r="S5" s="4">
        <v>0.9667</v>
      </c>
    </row>
    <row r="6" spans="1:19" x14ac:dyDescent="0.25">
      <c r="A6" t="s">
        <v>26</v>
      </c>
      <c r="B6" t="s">
        <v>27</v>
      </c>
      <c r="C6" s="4">
        <v>0.98360000000000003</v>
      </c>
      <c r="D6" s="4">
        <v>1</v>
      </c>
      <c r="E6" s="4">
        <f>(68.18%+100%)/2</f>
        <v>0.84089999999999998</v>
      </c>
      <c r="F6" s="4">
        <f>(84.62%+58.82%)/2</f>
        <v>0.71720000000000006</v>
      </c>
      <c r="G6" s="4">
        <v>0.82689999999999997</v>
      </c>
      <c r="H6" s="4">
        <v>0.64929999999999999</v>
      </c>
      <c r="I6" s="4">
        <v>0.85715000000000008</v>
      </c>
      <c r="J6" s="4">
        <v>0.61085</v>
      </c>
      <c r="K6" s="4">
        <f>(100%+75%)/2</f>
        <v>0.875</v>
      </c>
      <c r="L6" s="4">
        <f>186%/2</f>
        <v>0.93</v>
      </c>
      <c r="M6" s="4">
        <f>183%/2</f>
        <v>0.91500000000000004</v>
      </c>
      <c r="N6" s="4">
        <v>7.0000000000000001E-3</v>
      </c>
      <c r="O6" s="4">
        <v>2.7900000000000001E-2</v>
      </c>
      <c r="P6" s="4">
        <f>(83.33%+100%)/2</f>
        <v>0.91664999999999996</v>
      </c>
      <c r="Q6" s="4">
        <v>1</v>
      </c>
      <c r="R6" s="4">
        <v>1</v>
      </c>
      <c r="S6" s="4">
        <f>(82.61%+100%)/2</f>
        <v>0.91304999999999992</v>
      </c>
    </row>
    <row r="7" spans="1:19" x14ac:dyDescent="0.25">
      <c r="A7" t="s">
        <v>28</v>
      </c>
      <c r="B7" t="s">
        <v>29</v>
      </c>
      <c r="C7" s="4">
        <v>0.97650000000000003</v>
      </c>
      <c r="D7" s="4">
        <v>0.98709999999999998</v>
      </c>
      <c r="E7" s="88">
        <f>(48.23%+76.19%+90.91%+66.67%)/4</f>
        <v>0.70499999999999996</v>
      </c>
      <c r="F7" s="88">
        <f>(18.18%+47.8%+42.86%+50%)/4</f>
        <v>0.39710000000000001</v>
      </c>
      <c r="G7" s="4">
        <v>0.63749999999999996</v>
      </c>
      <c r="H7" s="4">
        <v>0.29597499999999999</v>
      </c>
      <c r="I7" s="4">
        <v>0.67320000000000002</v>
      </c>
      <c r="J7" s="4">
        <v>0.50907500000000006</v>
      </c>
      <c r="K7" s="88">
        <f>(86%+75%)/2</f>
        <v>0.80499999999999994</v>
      </c>
      <c r="L7" s="88">
        <f>(91%+67%)/2</f>
        <v>0.79</v>
      </c>
      <c r="M7" s="88">
        <f>(83%+88%)/2</f>
        <v>0.85499999999999998</v>
      </c>
      <c r="N7" s="4">
        <v>1.7999999999999999E-2</v>
      </c>
      <c r="O7" s="4">
        <v>3.0800000000000001E-2</v>
      </c>
      <c r="P7" s="4">
        <f>(67.11%+91.67%+85%+100%)/4</f>
        <v>0.85945000000000005</v>
      </c>
      <c r="Q7" s="4">
        <v>1</v>
      </c>
      <c r="R7" s="4">
        <v>1</v>
      </c>
      <c r="S7" s="4">
        <f>(98.26%+100%+100%+100%)/4</f>
        <v>0.99565000000000003</v>
      </c>
    </row>
    <row r="8" spans="1:19" x14ac:dyDescent="0.25">
      <c r="A8" t="s">
        <v>30</v>
      </c>
      <c r="B8" t="s">
        <v>31</v>
      </c>
      <c r="C8" s="4">
        <v>1</v>
      </c>
      <c r="D8" s="4">
        <v>1</v>
      </c>
      <c r="E8" s="4">
        <v>0.6</v>
      </c>
      <c r="F8" s="4">
        <v>0.71289999999999998</v>
      </c>
      <c r="G8" s="4">
        <v>0.76919999999999999</v>
      </c>
      <c r="H8" s="4">
        <v>0.62380000000000002</v>
      </c>
      <c r="I8" s="4">
        <v>0.73329999999999995</v>
      </c>
      <c r="J8" s="4">
        <v>0.7228</v>
      </c>
      <c r="K8" s="4">
        <v>0.88</v>
      </c>
      <c r="L8" s="4">
        <v>0.94</v>
      </c>
      <c r="M8" s="4">
        <v>0.87</v>
      </c>
      <c r="N8" s="4">
        <v>4.5699999999999998E-2</v>
      </c>
      <c r="O8" s="4">
        <v>5.4199999999999998E-2</v>
      </c>
      <c r="P8" s="4">
        <v>0.87229999999999996</v>
      </c>
      <c r="Q8" s="4">
        <v>1</v>
      </c>
      <c r="R8" s="4">
        <v>1</v>
      </c>
      <c r="S8" s="4">
        <v>0.96919999999999995</v>
      </c>
    </row>
    <row r="9" spans="1:19" x14ac:dyDescent="0.25">
      <c r="A9" t="s">
        <v>32</v>
      </c>
      <c r="B9" t="s">
        <v>33</v>
      </c>
      <c r="C9" s="4">
        <v>1</v>
      </c>
      <c r="D9" s="4">
        <v>0.98</v>
      </c>
      <c r="E9" s="4">
        <v>0.60660000000000003</v>
      </c>
      <c r="F9" s="4">
        <v>0.5161</v>
      </c>
      <c r="G9" s="4">
        <v>0.62929999999999997</v>
      </c>
      <c r="H9" s="4">
        <v>0.54190000000000005</v>
      </c>
      <c r="I9" s="4">
        <v>0.61619999999999997</v>
      </c>
      <c r="J9" s="4">
        <v>0.58709999999999996</v>
      </c>
      <c r="K9" s="4">
        <v>0.97</v>
      </c>
      <c r="L9" s="4">
        <v>0.94</v>
      </c>
      <c r="M9" s="4">
        <v>0.94</v>
      </c>
      <c r="N9" s="4">
        <v>2.1700000000000001E-2</v>
      </c>
      <c r="O9" s="4">
        <v>4.5400000000000003E-2</v>
      </c>
      <c r="P9" s="4">
        <v>0.93589999999999995</v>
      </c>
      <c r="Q9" s="4">
        <v>1</v>
      </c>
      <c r="R9" s="4">
        <v>1</v>
      </c>
      <c r="S9" s="4">
        <v>0.89870000000000005</v>
      </c>
    </row>
    <row r="10" spans="1:19" x14ac:dyDescent="0.25">
      <c r="A10" t="s">
        <v>34</v>
      </c>
      <c r="B10" t="s">
        <v>35</v>
      </c>
      <c r="C10" s="4">
        <v>0.95450000000000002</v>
      </c>
      <c r="D10" s="4">
        <v>0.95</v>
      </c>
      <c r="E10" s="4">
        <v>0.59089999999999998</v>
      </c>
      <c r="F10" s="4">
        <v>0.40739999999999998</v>
      </c>
      <c r="G10" s="4">
        <v>0.70830000000000004</v>
      </c>
      <c r="H10" s="4">
        <v>0.33329999999999999</v>
      </c>
      <c r="I10" s="4">
        <v>0.56520000000000004</v>
      </c>
      <c r="J10" s="4">
        <v>0.37040000000000001</v>
      </c>
      <c r="K10" s="4" t="s">
        <v>117</v>
      </c>
      <c r="L10" s="4" t="s">
        <v>117</v>
      </c>
      <c r="M10" s="4" t="s">
        <v>117</v>
      </c>
      <c r="N10" s="4">
        <v>6.7999999999999996E-3</v>
      </c>
      <c r="O10" s="4">
        <v>9.4999999999999998E-3</v>
      </c>
      <c r="P10" s="4">
        <v>1</v>
      </c>
      <c r="Q10" s="4">
        <v>1</v>
      </c>
      <c r="R10" s="4">
        <v>1</v>
      </c>
      <c r="S10" s="4">
        <v>0.96430000000000005</v>
      </c>
    </row>
    <row r="11" spans="1:19" x14ac:dyDescent="0.25">
      <c r="A11" t="s">
        <v>36</v>
      </c>
      <c r="B11" t="s">
        <v>37</v>
      </c>
      <c r="C11" s="4">
        <v>1</v>
      </c>
      <c r="D11" s="4">
        <v>1</v>
      </c>
      <c r="E11" s="4">
        <v>0.35709999999999997</v>
      </c>
      <c r="F11" s="4">
        <v>0.56520000000000004</v>
      </c>
      <c r="G11" s="4">
        <v>0.5333</v>
      </c>
      <c r="H11" s="4">
        <v>0.60870000000000002</v>
      </c>
      <c r="I11" s="4">
        <v>0.61539999999999995</v>
      </c>
      <c r="J11" s="4">
        <v>0.73909999999999998</v>
      </c>
      <c r="K11" s="4">
        <v>1</v>
      </c>
      <c r="L11" s="4">
        <v>1</v>
      </c>
      <c r="M11" s="4">
        <v>1</v>
      </c>
      <c r="N11" s="4">
        <v>1.29E-2</v>
      </c>
      <c r="O11" s="4">
        <v>2.5000000000000001E-2</v>
      </c>
      <c r="P11" s="4">
        <v>0.8</v>
      </c>
      <c r="Q11" s="4">
        <v>1</v>
      </c>
      <c r="R11" s="4">
        <v>1</v>
      </c>
      <c r="S11" s="4">
        <v>1</v>
      </c>
    </row>
    <row r="12" spans="1:19" ht="15.6" customHeight="1" x14ac:dyDescent="0.25">
      <c r="A12" t="s">
        <v>116</v>
      </c>
      <c r="B12" t="s">
        <v>38</v>
      </c>
      <c r="C12" s="4">
        <v>0.98480000000000001</v>
      </c>
      <c r="D12" s="4">
        <v>1</v>
      </c>
      <c r="E12" s="4">
        <v>0.48480000000000001</v>
      </c>
      <c r="F12" s="4">
        <v>0.40510000000000002</v>
      </c>
      <c r="G12" s="4">
        <v>0.5373</v>
      </c>
      <c r="H12" s="4">
        <v>0.45569999999999999</v>
      </c>
      <c r="I12" s="4">
        <v>0.54290000000000005</v>
      </c>
      <c r="J12" s="4">
        <v>0.443</v>
      </c>
      <c r="K12" s="4">
        <v>0.92</v>
      </c>
      <c r="L12" s="4">
        <v>0.92</v>
      </c>
      <c r="M12" s="4">
        <v>0.91</v>
      </c>
      <c r="N12" s="4">
        <v>1.5299999999999999E-2</v>
      </c>
      <c r="O12" s="4">
        <v>3.0200000000000001E-2</v>
      </c>
      <c r="P12" s="4">
        <v>0.86670000000000003</v>
      </c>
      <c r="Q12" s="4">
        <v>1</v>
      </c>
      <c r="R12" s="4">
        <v>1</v>
      </c>
      <c r="S12" s="4">
        <v>0.91490000000000005</v>
      </c>
    </row>
    <row r="13" spans="1:19" x14ac:dyDescent="0.25">
      <c r="A13" t="s">
        <v>39</v>
      </c>
      <c r="B13" t="s">
        <v>40</v>
      </c>
      <c r="C13" s="4">
        <v>0.98809999999999998</v>
      </c>
      <c r="D13" s="4">
        <v>0.98</v>
      </c>
      <c r="E13" s="4">
        <v>0.62029999999999996</v>
      </c>
      <c r="F13" s="4">
        <v>0.57969999999999999</v>
      </c>
      <c r="G13" s="4">
        <v>0.66890000000000005</v>
      </c>
      <c r="H13" s="4">
        <v>0.52929999999999999</v>
      </c>
      <c r="I13" s="4">
        <v>0.71050000000000002</v>
      </c>
      <c r="J13" s="4">
        <v>0.55389999999999995</v>
      </c>
      <c r="K13" s="4">
        <v>0.89</v>
      </c>
      <c r="L13" s="4">
        <v>0.93</v>
      </c>
      <c r="M13" s="4">
        <v>0.88</v>
      </c>
      <c r="N13" s="4">
        <v>1.8499999999999999E-2</v>
      </c>
      <c r="O13" s="4">
        <v>3.2800000000000003E-2</v>
      </c>
      <c r="P13" s="4">
        <v>0.88439999999999996</v>
      </c>
      <c r="Q13" s="4">
        <v>1</v>
      </c>
      <c r="R13" s="4">
        <v>1</v>
      </c>
      <c r="S13" s="4">
        <v>0.91020000000000001</v>
      </c>
    </row>
    <row r="14" spans="1:19" x14ac:dyDescent="0.25">
      <c r="A14" t="s">
        <v>41</v>
      </c>
      <c r="B14" t="s">
        <v>42</v>
      </c>
      <c r="C14" s="4">
        <v>0.91410000000000002</v>
      </c>
      <c r="D14" s="4">
        <v>0.95</v>
      </c>
      <c r="E14" s="4">
        <v>0.63639999999999997</v>
      </c>
      <c r="F14" s="4">
        <v>0.38269999999999998</v>
      </c>
      <c r="G14" s="4">
        <v>0.77459999999999996</v>
      </c>
      <c r="H14" s="4">
        <v>0.28699999999999998</v>
      </c>
      <c r="I14" s="4">
        <v>0.71630000000000005</v>
      </c>
      <c r="J14" s="4">
        <v>0.46910000000000002</v>
      </c>
      <c r="K14" s="4">
        <v>0.96</v>
      </c>
      <c r="L14" s="4">
        <v>0.92</v>
      </c>
      <c r="M14" s="4">
        <v>0.86</v>
      </c>
      <c r="N14" s="4">
        <v>1.34E-2</v>
      </c>
      <c r="O14" s="4">
        <v>4.19E-2</v>
      </c>
      <c r="P14" s="4">
        <v>0.80969999999999998</v>
      </c>
      <c r="Q14" s="4">
        <v>1</v>
      </c>
      <c r="R14" s="4">
        <v>1</v>
      </c>
      <c r="S14" s="4">
        <v>0.94479999999999997</v>
      </c>
    </row>
    <row r="15" spans="1:19" x14ac:dyDescent="0.25">
      <c r="A15" t="s">
        <v>43</v>
      </c>
      <c r="B15" t="s">
        <v>120</v>
      </c>
      <c r="C15" s="4">
        <v>0.98719999999999997</v>
      </c>
      <c r="D15" s="4">
        <v>1</v>
      </c>
      <c r="E15" s="4">
        <v>0.61109999999999998</v>
      </c>
      <c r="F15" s="4">
        <v>0.64710000000000001</v>
      </c>
      <c r="G15" s="4">
        <v>0.63329999999999997</v>
      </c>
      <c r="H15" s="4">
        <v>0.47060000000000002</v>
      </c>
      <c r="I15" s="4">
        <v>0.81820000000000004</v>
      </c>
      <c r="J15" s="4">
        <v>0.67649999999999999</v>
      </c>
      <c r="K15" s="4">
        <v>1</v>
      </c>
      <c r="L15" s="4">
        <v>0.85</v>
      </c>
      <c r="M15" s="4">
        <v>0.82</v>
      </c>
      <c r="N15" s="4">
        <v>1.18E-2</v>
      </c>
      <c r="O15" s="4">
        <v>3.5099999999999999E-2</v>
      </c>
      <c r="P15" s="4">
        <v>1</v>
      </c>
      <c r="Q15" s="4">
        <v>1</v>
      </c>
      <c r="R15" s="4">
        <v>1</v>
      </c>
      <c r="S15" s="4">
        <v>1</v>
      </c>
    </row>
    <row r="16" spans="1:19" x14ac:dyDescent="0.25">
      <c r="A16" t="s">
        <v>44</v>
      </c>
      <c r="B16" t="s">
        <v>45</v>
      </c>
      <c r="C16" s="4">
        <v>0.98809999999999998</v>
      </c>
      <c r="D16" s="4">
        <v>1</v>
      </c>
      <c r="E16" s="4">
        <v>0.67210000000000003</v>
      </c>
      <c r="F16" s="4">
        <v>0.57889999999999997</v>
      </c>
      <c r="G16" s="4">
        <v>0.72130000000000005</v>
      </c>
      <c r="H16" s="4">
        <v>0.63160000000000005</v>
      </c>
      <c r="I16" s="4">
        <v>0.73440000000000005</v>
      </c>
      <c r="J16" s="4">
        <v>0.55259999999999998</v>
      </c>
      <c r="K16" s="4">
        <v>1</v>
      </c>
      <c r="L16" s="4">
        <v>1</v>
      </c>
      <c r="M16" s="4">
        <v>1</v>
      </c>
      <c r="N16" s="4">
        <v>2.4299999999999999E-2</v>
      </c>
      <c r="O16" s="4">
        <v>3.8100000000000002E-2</v>
      </c>
      <c r="P16" s="4">
        <v>0.8970999999999999</v>
      </c>
      <c r="Q16" s="4">
        <v>1</v>
      </c>
      <c r="R16" s="4">
        <v>1</v>
      </c>
      <c r="S16" s="4">
        <v>1</v>
      </c>
    </row>
    <row r="17" spans="1:19" x14ac:dyDescent="0.25">
      <c r="A17" t="s">
        <v>46</v>
      </c>
      <c r="B17" t="s">
        <v>47</v>
      </c>
      <c r="C17" s="4">
        <v>0.98719999999999997</v>
      </c>
      <c r="D17" s="4">
        <v>1</v>
      </c>
      <c r="E17" s="4">
        <v>0.71430000000000005</v>
      </c>
      <c r="F17" s="4">
        <v>0.56359999999999999</v>
      </c>
      <c r="G17" s="4">
        <v>0.69810000000000005</v>
      </c>
      <c r="H17" s="4">
        <v>0.47270000000000001</v>
      </c>
      <c r="I17" s="4">
        <v>0.8125</v>
      </c>
      <c r="J17" s="4">
        <v>0.67269999999999996</v>
      </c>
      <c r="K17" s="4">
        <v>0.94</v>
      </c>
      <c r="L17" s="4">
        <v>0.94</v>
      </c>
      <c r="M17" s="4">
        <v>0.89</v>
      </c>
      <c r="N17" s="4">
        <v>3.9E-2</v>
      </c>
      <c r="O17" s="4">
        <v>5.1499999999999997E-2</v>
      </c>
      <c r="P17" s="4">
        <v>0.89569999999999994</v>
      </c>
      <c r="Q17" s="4">
        <v>1</v>
      </c>
      <c r="R17" s="4">
        <v>1</v>
      </c>
      <c r="S17" s="4">
        <v>1</v>
      </c>
    </row>
    <row r="18" spans="1:19" x14ac:dyDescent="0.25">
      <c r="A18" t="s">
        <v>48</v>
      </c>
      <c r="B18" t="s">
        <v>49</v>
      </c>
      <c r="C18" s="4">
        <v>0.96109999999999995</v>
      </c>
      <c r="D18" s="4">
        <v>0.99</v>
      </c>
      <c r="E18" s="4">
        <v>0.62629999999999997</v>
      </c>
      <c r="F18" s="4">
        <v>0.54659999999999997</v>
      </c>
      <c r="G18" s="4">
        <v>0.64980000000000004</v>
      </c>
      <c r="H18" s="4">
        <v>0.4713</v>
      </c>
      <c r="I18" s="4">
        <v>0.66290000000000004</v>
      </c>
      <c r="J18" s="4">
        <v>0.54859999999999998</v>
      </c>
      <c r="K18" s="4">
        <v>0.92</v>
      </c>
      <c r="L18" s="4">
        <v>0.91</v>
      </c>
      <c r="M18" s="4">
        <v>0.84</v>
      </c>
      <c r="N18" s="4">
        <v>1.15E-2</v>
      </c>
      <c r="O18" s="4">
        <v>2.1999999999999999E-2</v>
      </c>
      <c r="P18" s="4">
        <v>0.8095</v>
      </c>
      <c r="Q18" s="4">
        <v>1</v>
      </c>
      <c r="R18" s="4">
        <v>1</v>
      </c>
      <c r="S18" s="4">
        <v>0.93430000000000002</v>
      </c>
    </row>
    <row r="19" spans="1:19" x14ac:dyDescent="0.25">
      <c r="A19" t="s">
        <v>50</v>
      </c>
      <c r="B19" t="s">
        <v>51</v>
      </c>
      <c r="C19" s="4">
        <v>0</v>
      </c>
      <c r="D19" s="4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89">
        <v>0</v>
      </c>
      <c r="O19" s="89">
        <v>0</v>
      </c>
      <c r="P19" s="89">
        <v>0</v>
      </c>
      <c r="Q19" s="4">
        <v>1</v>
      </c>
      <c r="R19" s="4">
        <v>1</v>
      </c>
      <c r="S19" s="4">
        <v>0</v>
      </c>
    </row>
    <row r="20" spans="1:19" x14ac:dyDescent="0.25">
      <c r="A20" t="s">
        <v>52</v>
      </c>
      <c r="B20" t="s">
        <v>53</v>
      </c>
      <c r="C20" s="4">
        <v>0.99360000000000004</v>
      </c>
      <c r="D20" s="4">
        <v>0.99</v>
      </c>
      <c r="E20" s="4">
        <v>0.61019999999999996</v>
      </c>
      <c r="F20" s="4">
        <v>0.61799999999999999</v>
      </c>
      <c r="G20" s="4">
        <v>0.64710000000000001</v>
      </c>
      <c r="H20" s="4">
        <v>0.58430000000000004</v>
      </c>
      <c r="I20" s="4">
        <v>0.65080000000000005</v>
      </c>
      <c r="J20" s="4">
        <v>0.57299999999999995</v>
      </c>
      <c r="K20" s="4">
        <v>0.9</v>
      </c>
      <c r="L20" s="4">
        <v>0.95</v>
      </c>
      <c r="M20" s="4">
        <v>0.79</v>
      </c>
      <c r="N20" s="4">
        <v>1.1900000000000001E-2</v>
      </c>
      <c r="O20" s="4">
        <v>2.1399999999999999E-2</v>
      </c>
      <c r="P20" s="4">
        <v>0.89529999999999998</v>
      </c>
      <c r="Q20" s="4">
        <v>1</v>
      </c>
      <c r="R20" s="4">
        <v>1</v>
      </c>
      <c r="S20" s="4">
        <v>1</v>
      </c>
    </row>
    <row r="21" spans="1:19" x14ac:dyDescent="0.25">
      <c r="A21" t="s">
        <v>54</v>
      </c>
      <c r="B21" t="s">
        <v>55</v>
      </c>
      <c r="C21" s="4">
        <v>0.98280000000000001</v>
      </c>
      <c r="D21" s="4">
        <v>0.99</v>
      </c>
      <c r="E21" s="4">
        <v>0.56769999999999998</v>
      </c>
      <c r="F21" s="4">
        <v>0.55479999999999996</v>
      </c>
      <c r="G21" s="4">
        <v>0.65329999999999999</v>
      </c>
      <c r="H21" s="4">
        <v>0.5121</v>
      </c>
      <c r="I21" s="4">
        <v>0.65580000000000005</v>
      </c>
      <c r="J21" s="4">
        <v>0.54390000000000005</v>
      </c>
      <c r="K21" s="4">
        <v>0.9</v>
      </c>
      <c r="L21" s="4">
        <v>0.93</v>
      </c>
      <c r="M21" s="4">
        <v>0.86</v>
      </c>
      <c r="N21" s="4">
        <v>1.67E-2</v>
      </c>
      <c r="O21" s="4">
        <v>3.6200000000000003E-2</v>
      </c>
      <c r="P21" s="4">
        <v>0.93759999999999999</v>
      </c>
      <c r="Q21" s="4">
        <v>1</v>
      </c>
      <c r="R21" s="4">
        <v>1</v>
      </c>
      <c r="S21" s="4">
        <v>0.9</v>
      </c>
    </row>
    <row r="22" spans="1:19" x14ac:dyDescent="0.25">
      <c r="A22" t="s">
        <v>56</v>
      </c>
      <c r="B22" t="s">
        <v>57</v>
      </c>
      <c r="C22" s="4">
        <v>1</v>
      </c>
      <c r="D22" s="4">
        <v>0.81</v>
      </c>
      <c r="E22" s="4">
        <v>0.63560000000000005</v>
      </c>
      <c r="F22" s="4">
        <v>0.64029999999999998</v>
      </c>
      <c r="G22" s="4">
        <v>0.67600000000000005</v>
      </c>
      <c r="H22" s="4">
        <v>0.62709999999999999</v>
      </c>
      <c r="I22" s="4">
        <v>0.75119999999999998</v>
      </c>
      <c r="J22" s="4">
        <v>0.60899999999999999</v>
      </c>
      <c r="K22" s="4">
        <v>0.95</v>
      </c>
      <c r="L22" s="4">
        <v>0.92</v>
      </c>
      <c r="M22" s="4">
        <v>0.84</v>
      </c>
      <c r="N22" s="4">
        <v>6.1899999999999997E-2</v>
      </c>
      <c r="O22" s="4">
        <v>5.74E-2</v>
      </c>
      <c r="P22" s="4">
        <v>0.96760000000000002</v>
      </c>
      <c r="Q22" s="4">
        <v>1</v>
      </c>
      <c r="R22" s="4">
        <v>1</v>
      </c>
      <c r="S22" s="4">
        <v>0.91790000000000005</v>
      </c>
    </row>
    <row r="23" spans="1:19" x14ac:dyDescent="0.25">
      <c r="A23" t="s">
        <v>58</v>
      </c>
      <c r="B23" t="s">
        <v>59</v>
      </c>
      <c r="C23" s="4">
        <v>0.9889</v>
      </c>
      <c r="D23" s="4">
        <v>1</v>
      </c>
      <c r="E23" s="4">
        <v>0.58819999999999995</v>
      </c>
      <c r="F23" s="4">
        <v>0.54720000000000002</v>
      </c>
      <c r="G23" s="4">
        <v>0.64800000000000002</v>
      </c>
      <c r="H23" s="4">
        <v>0.5212</v>
      </c>
      <c r="I23" s="4">
        <v>0.62039999999999995</v>
      </c>
      <c r="J23" s="4">
        <v>0.58960000000000001</v>
      </c>
      <c r="K23" s="4">
        <v>0.86</v>
      </c>
      <c r="L23" s="4">
        <v>0.89</v>
      </c>
      <c r="M23" s="4">
        <v>0.87</v>
      </c>
      <c r="N23" s="4">
        <v>1.3899999999999999E-2</v>
      </c>
      <c r="O23" s="4">
        <v>2.75E-2</v>
      </c>
      <c r="P23" s="4">
        <v>0.96789999999999998</v>
      </c>
      <c r="Q23" s="4">
        <v>1</v>
      </c>
      <c r="R23" s="4">
        <v>1</v>
      </c>
      <c r="S23" s="4">
        <v>0.96599999999999997</v>
      </c>
    </row>
    <row r="24" spans="1:19" x14ac:dyDescent="0.25">
      <c r="A24" t="s">
        <v>60</v>
      </c>
      <c r="B24" t="s">
        <v>61</v>
      </c>
      <c r="C24" s="4">
        <v>0.9909</v>
      </c>
      <c r="D24" s="4">
        <v>1</v>
      </c>
      <c r="E24" s="4">
        <v>0.63929999999999998</v>
      </c>
      <c r="F24" s="4">
        <v>0.55189999999999995</v>
      </c>
      <c r="G24" s="4">
        <v>0.72540000000000004</v>
      </c>
      <c r="H24" s="4">
        <v>0.59340000000000004</v>
      </c>
      <c r="I24" s="4">
        <v>0.77249999999999996</v>
      </c>
      <c r="J24" s="4">
        <v>0.59340000000000004</v>
      </c>
      <c r="K24" s="4">
        <v>0.94</v>
      </c>
      <c r="L24" s="4">
        <v>0.97</v>
      </c>
      <c r="M24" s="4">
        <v>0.91</v>
      </c>
      <c r="N24" s="4">
        <v>2.9600000000000001E-2</v>
      </c>
      <c r="O24" s="4">
        <v>4.4499999999999998E-2</v>
      </c>
      <c r="P24" s="4">
        <v>0.96379999999999999</v>
      </c>
      <c r="Q24" s="4">
        <v>1</v>
      </c>
      <c r="R24" s="4">
        <v>1</v>
      </c>
      <c r="S24" s="4">
        <v>0.96309999999999996</v>
      </c>
    </row>
    <row r="25" spans="1:19" x14ac:dyDescent="0.25">
      <c r="A25" t="s">
        <v>62</v>
      </c>
      <c r="B25" t="s">
        <v>121</v>
      </c>
      <c r="C25" s="4">
        <v>0.98799999999999999</v>
      </c>
      <c r="D25" s="4">
        <v>0.92</v>
      </c>
      <c r="E25" s="4">
        <v>0.62629999999999997</v>
      </c>
      <c r="F25" s="4">
        <v>0.48870000000000002</v>
      </c>
      <c r="G25" s="4">
        <v>0.66769999999999996</v>
      </c>
      <c r="H25" s="4">
        <v>0.39269999999999999</v>
      </c>
      <c r="I25" s="4">
        <v>0.74839999999999995</v>
      </c>
      <c r="J25" s="4">
        <v>0.50560000000000005</v>
      </c>
      <c r="K25" s="4">
        <v>0.93</v>
      </c>
      <c r="L25" s="4">
        <v>0.86</v>
      </c>
      <c r="M25" s="4">
        <v>0.86</v>
      </c>
      <c r="N25" s="4">
        <v>2.6499999999999999E-2</v>
      </c>
      <c r="O25" s="4">
        <v>4.1500000000000002E-2</v>
      </c>
      <c r="P25" s="4">
        <f>(78.33%+100%)/2</f>
        <v>0.89165000000000005</v>
      </c>
      <c r="Q25" s="4">
        <v>1</v>
      </c>
      <c r="R25" s="4">
        <v>1</v>
      </c>
      <c r="S25" s="4">
        <v>0.94979999999999998</v>
      </c>
    </row>
    <row r="26" spans="1:19" x14ac:dyDescent="0.25">
      <c r="A26" t="s">
        <v>63</v>
      </c>
      <c r="B26" t="s">
        <v>64</v>
      </c>
      <c r="C26" s="4">
        <v>0.98409999999999997</v>
      </c>
      <c r="D26" s="4">
        <v>0.96</v>
      </c>
      <c r="E26" s="4">
        <v>0.63784285714285727</v>
      </c>
      <c r="F26" s="4">
        <v>0.53018214285714282</v>
      </c>
      <c r="G26" s="4">
        <v>0.67981071428571416</v>
      </c>
      <c r="H26" s="4">
        <v>0.48295357142857143</v>
      </c>
      <c r="I26" s="4">
        <v>0.70009999999999994</v>
      </c>
      <c r="J26" s="4">
        <v>0.55059999999999998</v>
      </c>
      <c r="K26" s="4">
        <v>0.9</v>
      </c>
      <c r="L26" s="4">
        <v>0.92</v>
      </c>
      <c r="M26" s="4">
        <v>0.87</v>
      </c>
      <c r="N26" s="4">
        <v>2.1100000000000001E-2</v>
      </c>
      <c r="O26" s="4">
        <v>3.7199999999999997E-2</v>
      </c>
      <c r="P26" s="4">
        <v>0.90090000000000003</v>
      </c>
      <c r="Q26" s="4">
        <v>1</v>
      </c>
      <c r="R26" s="4">
        <v>1</v>
      </c>
      <c r="S26" s="4">
        <v>0.94020000000000004</v>
      </c>
    </row>
    <row r="28" spans="1:19" x14ac:dyDescent="0.25">
      <c r="A28" s="84" t="s">
        <v>115</v>
      </c>
    </row>
    <row r="30" spans="1:19" x14ac:dyDescent="0.25">
      <c r="C30" s="5" t="s">
        <v>65</v>
      </c>
    </row>
    <row r="31" spans="1:19" x14ac:dyDescent="0.25">
      <c r="C31" t="s">
        <v>66</v>
      </c>
      <c r="D31" s="6">
        <v>1</v>
      </c>
    </row>
    <row r="32" spans="1:19" x14ac:dyDescent="0.25">
      <c r="C32" t="s">
        <v>3</v>
      </c>
      <c r="D32" s="87">
        <v>0.95</v>
      </c>
    </row>
    <row r="33" spans="3:4" x14ac:dyDescent="0.25">
      <c r="C33" t="s">
        <v>4</v>
      </c>
      <c r="D33" s="85">
        <v>0.58499999999999996</v>
      </c>
    </row>
    <row r="34" spans="3:4" x14ac:dyDescent="0.25">
      <c r="C34" t="s">
        <v>5</v>
      </c>
      <c r="D34" s="85">
        <v>0.56000000000000005</v>
      </c>
    </row>
    <row r="35" spans="3:4" x14ac:dyDescent="0.25">
      <c r="C35" t="s">
        <v>67</v>
      </c>
      <c r="D35" s="85">
        <v>0.66249999999999998</v>
      </c>
    </row>
    <row r="36" spans="3:4" x14ac:dyDescent="0.25">
      <c r="C36" t="s">
        <v>7</v>
      </c>
      <c r="D36" s="85">
        <v>0.57799999999999996</v>
      </c>
    </row>
    <row r="37" spans="3:4" x14ac:dyDescent="0.25">
      <c r="C37" t="s">
        <v>68</v>
      </c>
      <c r="D37" s="85">
        <v>0.69499999999999995</v>
      </c>
    </row>
    <row r="38" spans="3:4" x14ac:dyDescent="0.25">
      <c r="C38" t="s">
        <v>69</v>
      </c>
      <c r="D38" s="85">
        <v>0.59350000000000003</v>
      </c>
    </row>
    <row r="39" spans="3:4" x14ac:dyDescent="0.25">
      <c r="C39" t="s">
        <v>70</v>
      </c>
      <c r="D39" s="85">
        <v>0.83499999999999996</v>
      </c>
    </row>
    <row r="40" spans="3:4" x14ac:dyDescent="0.25">
      <c r="C40" t="s">
        <v>11</v>
      </c>
      <c r="D40" s="85">
        <v>0.91500000000000004</v>
      </c>
    </row>
    <row r="41" spans="3:4" x14ac:dyDescent="0.25">
      <c r="C41" t="s">
        <v>12</v>
      </c>
      <c r="D41" s="85">
        <v>0.875</v>
      </c>
    </row>
    <row r="42" spans="3:4" x14ac:dyDescent="0.25">
      <c r="C42" t="s">
        <v>13</v>
      </c>
      <c r="D42" s="85">
        <v>1.21E-2</v>
      </c>
    </row>
    <row r="43" spans="3:4" x14ac:dyDescent="0.25">
      <c r="C43" t="s">
        <v>14</v>
      </c>
      <c r="D43" s="85">
        <v>2.8000000000000001E-2</v>
      </c>
    </row>
    <row r="44" spans="3:4" x14ac:dyDescent="0.25">
      <c r="C44" t="s">
        <v>15</v>
      </c>
      <c r="D44" s="87">
        <v>1</v>
      </c>
    </row>
    <row r="45" spans="3:4" x14ac:dyDescent="0.25">
      <c r="C45" t="s">
        <v>16</v>
      </c>
      <c r="D45" s="6">
        <v>1</v>
      </c>
    </row>
    <row r="46" spans="3:4" x14ac:dyDescent="0.25">
      <c r="C46" t="s">
        <v>17</v>
      </c>
      <c r="D46" s="6">
        <v>1</v>
      </c>
    </row>
    <row r="47" spans="3:4" x14ac:dyDescent="0.25">
      <c r="C47" t="s">
        <v>18</v>
      </c>
      <c r="D47" s="6">
        <v>1</v>
      </c>
    </row>
  </sheetData>
  <pageMargins left="0.7" right="0.7" top="0.75" bottom="0.75" header="0.3" footer="0.3"/>
  <pageSetup paperSize="3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5"/>
  <sheetViews>
    <sheetView topLeftCell="A13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Data!$A$9</f>
        <v>Cowlitz and Wahkiakum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Data!$B$9</f>
        <v>Progress Center, Inc.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Data!$C$9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Data!$D$9</f>
        <v>0.98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Data!$E$9</f>
        <v>0.60660000000000003</v>
      </c>
      <c r="J15" s="128"/>
      <c r="K15" s="31" t="s">
        <v>97</v>
      </c>
      <c r="L15" s="69">
        <f>Data!$F$9</f>
        <v>0.5161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Data!$G$9</f>
        <v>0.62929999999999997</v>
      </c>
      <c r="J16" s="129"/>
      <c r="K16" s="31" t="s">
        <v>93</v>
      </c>
      <c r="L16" s="69">
        <f>Data!$H$9</f>
        <v>0.54190000000000005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Data!$I$9</f>
        <v>0.61619999999999997</v>
      </c>
      <c r="J17" s="120"/>
      <c r="K17" s="52" t="s">
        <v>88</v>
      </c>
      <c r="L17" s="65">
        <f>Data!$J$9</f>
        <v>0.58709999999999996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Data!$K$9</f>
        <v>0.97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Data!$L$9</f>
        <v>0.94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Data!$M$9</f>
        <v>0.94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Data!$N$9</f>
        <v>2.1700000000000001E-2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Data!$O$9</f>
        <v>4.5400000000000003E-2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Data!P9</f>
        <v>0.93589999999999995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Data!$Q$9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Data!$R$9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Data!$S$9</f>
        <v>0.89870000000000005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5"/>
  <sheetViews>
    <sheetView topLeftCell="A21" zoomScale="90" zoomScaleNormal="90" workbookViewId="0">
      <selection activeCell="K26" sqref="K26:L26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Data!$A$10</f>
        <v>Ferry, Stevens, Pend Oreille and Lincoln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Data!$B$10</f>
        <v>Educational Service District #101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Data!$C$10</f>
        <v>0.95450000000000002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Data!$D$10</f>
        <v>0.95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Data!$E$10</f>
        <v>0.59089999999999998</v>
      </c>
      <c r="J15" s="128"/>
      <c r="K15" s="31" t="s">
        <v>97</v>
      </c>
      <c r="L15" s="69">
        <f>Data!$F$10</f>
        <v>0.40739999999999998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Data!$G$10</f>
        <v>0.70830000000000004</v>
      </c>
      <c r="J16" s="129"/>
      <c r="K16" s="31" t="s">
        <v>93</v>
      </c>
      <c r="L16" s="69">
        <f>Data!$H$10</f>
        <v>0.33329999999999999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Data!$I$10</f>
        <v>0.56520000000000004</v>
      </c>
      <c r="J17" s="120"/>
      <c r="K17" s="52" t="s">
        <v>88</v>
      </c>
      <c r="L17" s="65">
        <f>Data!$J$10</f>
        <v>0.37040000000000001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 t="str">
        <f>Data!$K$10</f>
        <v>n/A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 t="str">
        <f>Data!$L$10</f>
        <v>n/A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 t="str">
        <f>Data!$M$10</f>
        <v>n/A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Data!$N$10</f>
        <v>6.7999999999999996E-3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Data!$O$10</f>
        <v>9.4999999999999998E-3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Data!P10</f>
        <v>1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Data!$Q$10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Data!$R$10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Data!$S$10</f>
        <v>0.96430000000000005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5"/>
  <sheetViews>
    <sheetView topLeftCell="A17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Data!$A$11</f>
        <v>Garfield and Whitman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Data!$B$11</f>
        <v>Boost Collaborative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Data!$C$11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Data!$D$11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Data!$E$11</f>
        <v>0.35709999999999997</v>
      </c>
      <c r="J15" s="128"/>
      <c r="K15" s="31" t="s">
        <v>97</v>
      </c>
      <c r="L15" s="69">
        <f>Data!$F$11</f>
        <v>0.56520000000000004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Data!$G$11</f>
        <v>0.5333</v>
      </c>
      <c r="J16" s="129"/>
      <c r="K16" s="31" t="s">
        <v>93</v>
      </c>
      <c r="L16" s="69">
        <f>Data!$H$11</f>
        <v>0.60870000000000002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Data!$I$11</f>
        <v>0.61539999999999995</v>
      </c>
      <c r="J17" s="120"/>
      <c r="K17" s="52" t="s">
        <v>88</v>
      </c>
      <c r="L17" s="65">
        <f>Data!$J$11</f>
        <v>0.73909999999999998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Data!$K$11</f>
        <v>1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Data!$L$11</f>
        <v>1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Data!$M$11</f>
        <v>1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Data!$N$11</f>
        <v>1.29E-2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Data!$O$11</f>
        <v>2.5000000000000001E-2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Data!$P11</f>
        <v>0.8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Data!$Q$11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Data!$R$11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Data!$S$11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5"/>
  <sheetViews>
    <sheetView topLeftCell="A13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Data!$A$12</f>
        <v>Island County/San Juan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Data!$B$12</f>
        <v>Toddler Learning Center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Data!$C$12</f>
        <v>0.98480000000000001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Data!$D$12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Data!$E$12</f>
        <v>0.48480000000000001</v>
      </c>
      <c r="J15" s="128"/>
      <c r="K15" s="31" t="s">
        <v>97</v>
      </c>
      <c r="L15" s="69">
        <f>Data!$F$12</f>
        <v>0.40510000000000002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Data!$G$12</f>
        <v>0.5373</v>
      </c>
      <c r="J16" s="129"/>
      <c r="K16" s="31" t="s">
        <v>93</v>
      </c>
      <c r="L16" s="69">
        <f>Data!$H$12</f>
        <v>0.45569999999999999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Data!$I$12</f>
        <v>0.54290000000000005</v>
      </c>
      <c r="J17" s="120"/>
      <c r="K17" s="52" t="s">
        <v>88</v>
      </c>
      <c r="L17" s="65">
        <f>Data!$J$12</f>
        <v>0.443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Data!$K$12</f>
        <v>0.92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Data!$L$12</f>
        <v>0.92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Data!$M$12</f>
        <v>0.91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Data!$N$12</f>
        <v>1.5299999999999999E-2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Data!$O$12</f>
        <v>3.0200000000000001E-2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Data!$P$12</f>
        <v>0.86670000000000003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Data!$Q$12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Data!$R$12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Data!$S$12</f>
        <v>0.91490000000000005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35"/>
  <sheetViews>
    <sheetView topLeftCell="A13" zoomScale="90" zoomScaleNormal="90" workbookViewId="0">
      <selection activeCell="H22" sqref="H22:L22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Data!$A$13</f>
        <v>King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Data!$B$13</f>
        <v>King County Department of Community &amp; Human Services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Data!$C$13</f>
        <v>0.98809999999999998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Data!$D$13</f>
        <v>0.98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Data!$E$13</f>
        <v>0.62029999999999996</v>
      </c>
      <c r="J15" s="128"/>
      <c r="K15" s="31" t="s">
        <v>97</v>
      </c>
      <c r="L15" s="69">
        <f>Data!$F$13</f>
        <v>0.57969999999999999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Data!$G$13</f>
        <v>0.66890000000000005</v>
      </c>
      <c r="J16" s="129"/>
      <c r="K16" s="31" t="s">
        <v>93</v>
      </c>
      <c r="L16" s="69">
        <f>Data!$H$13</f>
        <v>0.52929999999999999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Data!$I$13</f>
        <v>0.71050000000000002</v>
      </c>
      <c r="J17" s="120"/>
      <c r="K17" s="52" t="s">
        <v>88</v>
      </c>
      <c r="L17" s="65">
        <f>Data!$J$13</f>
        <v>0.55389999999999995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Data!$K$13</f>
        <v>0.89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Data!$L$13</f>
        <v>0.93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Data!$M$13</f>
        <v>0.88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Data!$N$13</f>
        <v>1.8499999999999999E-2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Data!$O$13</f>
        <v>3.2800000000000003E-2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Data!$P$13</f>
        <v>0.88439999999999996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Data!$Q$13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Data!$R$13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Data!$S$13</f>
        <v>0.91020000000000001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5"/>
  <sheetViews>
    <sheetView topLeftCell="A7" zoomScale="70" zoomScaleNormal="70" workbookViewId="0">
      <selection activeCell="P22" sqref="P22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Data!$A$14</f>
        <v>Kitsap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Data!$B$14</f>
        <v>Holly Ridge Center, Inc.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Data!$C$14</f>
        <v>0.91410000000000002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Data!$D$14</f>
        <v>0.95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Data!$E$14</f>
        <v>0.63639999999999997</v>
      </c>
      <c r="J15" s="128"/>
      <c r="K15" s="31" t="s">
        <v>97</v>
      </c>
      <c r="L15" s="69">
        <f>Data!$F$14</f>
        <v>0.38269999999999998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Data!$G$14</f>
        <v>0.77459999999999996</v>
      </c>
      <c r="J16" s="129"/>
      <c r="K16" s="31" t="s">
        <v>93</v>
      </c>
      <c r="L16" s="69">
        <f>Data!$H$14</f>
        <v>0.28699999999999998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Data!$I$14</f>
        <v>0.71630000000000005</v>
      </c>
      <c r="J17" s="120"/>
      <c r="K17" s="52" t="s">
        <v>88</v>
      </c>
      <c r="L17" s="65">
        <f>Data!$J$14</f>
        <v>0.46910000000000002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Data!$K$14</f>
        <v>0.96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Data!$L$14</f>
        <v>0.92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Data!$M$14</f>
        <v>0.86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Data!$N$14</f>
        <v>1.34E-2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Data!$O$14</f>
        <v>4.19E-2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Data!$P$14</f>
        <v>0.80969999999999998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Data!$Q$14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Data!$R$14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Data!$S$14</f>
        <v>0.94479999999999997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35"/>
  <sheetViews>
    <sheetView topLeftCell="A17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Data!$A$15</f>
        <v>Kittitas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Data!$B$15</f>
        <v>Yakima Valley Memorial Hospital (Kittitas)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Data!$C$15</f>
        <v>0.98719999999999997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Data!$D$15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Data!$E$15</f>
        <v>0.61109999999999998</v>
      </c>
      <c r="J15" s="128"/>
      <c r="K15" s="31" t="s">
        <v>97</v>
      </c>
      <c r="L15" s="69">
        <f>Data!$F$15</f>
        <v>0.64710000000000001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Data!$G$15</f>
        <v>0.63329999999999997</v>
      </c>
      <c r="J16" s="129"/>
      <c r="K16" s="31" t="s">
        <v>93</v>
      </c>
      <c r="L16" s="69">
        <f>Data!$H$15</f>
        <v>0.47060000000000002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Data!$I$15</f>
        <v>0.81820000000000004</v>
      </c>
      <c r="J17" s="120"/>
      <c r="K17" s="52" t="s">
        <v>88</v>
      </c>
      <c r="L17" s="65">
        <f>Data!$J$15</f>
        <v>0.67649999999999999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Data!$K$15</f>
        <v>1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Data!$L$15</f>
        <v>0.85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Data!$M$15</f>
        <v>0.82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Data!$N$15</f>
        <v>1.18E-2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Data!$O$15</f>
        <v>3.5099999999999999E-2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Data!$P$15</f>
        <v>1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Data!$Q$15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Data!$R$15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Data!$S$15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35"/>
  <sheetViews>
    <sheetView topLeftCell="A17" zoomScale="90" zoomScaleNormal="90" workbookViewId="0">
      <selection activeCell="S22" sqref="S22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Data!$A$16</f>
        <v>Lewis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Data!$B$16</f>
        <v>Reliable Enterprises, INTOT Early Intervention Services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Data!$C$16</f>
        <v>0.98809999999999998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Data!$D$16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Data!$E$16</f>
        <v>0.67210000000000003</v>
      </c>
      <c r="J15" s="128"/>
      <c r="K15" s="31" t="s">
        <v>97</v>
      </c>
      <c r="L15" s="69">
        <f>Data!$F$16</f>
        <v>0.57889999999999997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Data!$G$16</f>
        <v>0.72130000000000005</v>
      </c>
      <c r="J16" s="129"/>
      <c r="K16" s="31" t="s">
        <v>93</v>
      </c>
      <c r="L16" s="69">
        <f>Data!$H$16</f>
        <v>0.63160000000000005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Data!$I$16</f>
        <v>0.73440000000000005</v>
      </c>
      <c r="J17" s="120"/>
      <c r="K17" s="52" t="s">
        <v>88</v>
      </c>
      <c r="L17" s="65">
        <f>Data!$J$16</f>
        <v>0.55259999999999998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Data!$K$16</f>
        <v>1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Data!$L$16</f>
        <v>1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Data!$M$16</f>
        <v>1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Data!$N$16</f>
        <v>2.4299999999999999E-2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Data!$O$16</f>
        <v>3.8100000000000002E-2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Data!$P$16</f>
        <v>0.8970999999999999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Data!$Q$16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Data!$R$16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Data!$S$16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35"/>
  <sheetViews>
    <sheetView topLeftCell="A17" zoomScale="90" zoomScaleNormal="90" workbookViewId="0">
      <selection activeCell="P25" sqref="P25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Data!$A$17</f>
        <v>Okanogan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Data!$B$17</f>
        <v>Okanagan Behavioral Health Care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Data!$C$17</f>
        <v>0.98719999999999997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Data!$D$17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Data!$E$17</f>
        <v>0.71430000000000005</v>
      </c>
      <c r="J15" s="128"/>
      <c r="K15" s="31" t="s">
        <v>97</v>
      </c>
      <c r="L15" s="69">
        <f>Data!$F$17</f>
        <v>0.56359999999999999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Data!$G$17</f>
        <v>0.69810000000000005</v>
      </c>
      <c r="J16" s="129"/>
      <c r="K16" s="31" t="s">
        <v>93</v>
      </c>
      <c r="L16" s="69">
        <f>Data!$H$17</f>
        <v>0.47270000000000001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Data!$I$17</f>
        <v>0.8125</v>
      </c>
      <c r="J17" s="120"/>
      <c r="K17" s="52" t="s">
        <v>88</v>
      </c>
      <c r="L17" s="65">
        <f>Data!$J$17</f>
        <v>0.67269999999999996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Data!$K$17</f>
        <v>0.94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Data!$L$17</f>
        <v>0.94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Data!$M$17</f>
        <v>0.89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Data!$N$17</f>
        <v>3.9E-2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Data!$O$17</f>
        <v>5.1499999999999997E-2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Data!$P$17</f>
        <v>0.89569999999999994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Data!$Q$17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Data!$R$17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Data!$S$17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35"/>
  <sheetViews>
    <sheetView topLeftCell="A17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Data!$A$18</f>
        <v>Pierce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Data!$B$18</f>
        <v>Pierce County Human Services Dpt.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Data!$C$18</f>
        <v>0.96109999999999995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Data!$D$18</f>
        <v>0.99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Data!$E$18</f>
        <v>0.62629999999999997</v>
      </c>
      <c r="J15" s="128"/>
      <c r="K15" s="31" t="s">
        <v>97</v>
      </c>
      <c r="L15" s="69">
        <f>Data!$F$18</f>
        <v>0.54659999999999997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Data!$G$18</f>
        <v>0.64980000000000004</v>
      </c>
      <c r="J16" s="129"/>
      <c r="K16" s="31" t="s">
        <v>93</v>
      </c>
      <c r="L16" s="69">
        <f>Data!$H$18</f>
        <v>0.4713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Data!$I$18</f>
        <v>0.66290000000000004</v>
      </c>
      <c r="J17" s="120"/>
      <c r="K17" s="52" t="s">
        <v>88</v>
      </c>
      <c r="L17" s="65">
        <f>Data!$J$18</f>
        <v>0.54859999999999998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Data!$K$18</f>
        <v>0.92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Data!$L$18</f>
        <v>0.91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Data!$M$18</f>
        <v>0.84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Data!$N$18</f>
        <v>1.15E-2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Data!$O$18</f>
        <v>2.1999999999999999E-2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Data!$P$18</f>
        <v>0.8095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Data!$Q$18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Data!$R$18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Data!$S$18</f>
        <v>0.93430000000000002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topLeftCell="A16" zoomScale="90" zoomScaleNormal="90" workbookViewId="0">
      <selection activeCell="H12" sqref="H12:L12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38" t="s">
        <v>111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81"/>
      <c r="P1"/>
    </row>
    <row r="2" spans="1:16" ht="16.5" customHeight="1" x14ac:dyDescent="0.25">
      <c r="A2" s="141" t="s">
        <v>110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82"/>
      <c r="P2"/>
    </row>
    <row r="3" spans="1:16" ht="16.5" customHeight="1" x14ac:dyDescent="0.25">
      <c r="A3" s="141" t="s">
        <v>64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82"/>
      <c r="O3" s="83" t="s">
        <v>109</v>
      </c>
      <c r="P3"/>
    </row>
    <row r="4" spans="1:16" ht="16.5" customHeight="1" x14ac:dyDescent="0.25">
      <c r="A4" s="141" t="s">
        <v>108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3"/>
      <c r="M4" s="82"/>
      <c r="O4" s="8" t="s">
        <v>107</v>
      </c>
      <c r="P4"/>
    </row>
    <row r="5" spans="1:16" ht="16.5" customHeight="1" thickBot="1" x14ac:dyDescent="0.3">
      <c r="A5" s="144" t="s">
        <v>115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122" t="str">
        <f>Data!$A$26</f>
        <v>Statewide</v>
      </c>
      <c r="D7" s="122"/>
      <c r="E7" s="122"/>
      <c r="F7" s="122"/>
      <c r="G7" s="122"/>
      <c r="H7" s="122"/>
      <c r="I7" s="122"/>
      <c r="J7" s="122"/>
      <c r="K7" s="122"/>
      <c r="L7" s="79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105</v>
      </c>
      <c r="B9" s="80"/>
      <c r="C9" s="122" t="str">
        <f>Data!$B$26</f>
        <v>Department of Children, Youth, and Families</v>
      </c>
      <c r="D9" s="122"/>
      <c r="E9" s="122"/>
      <c r="F9" s="122"/>
      <c r="G9" s="122"/>
      <c r="H9" s="122"/>
      <c r="I9" s="122"/>
      <c r="J9" s="122"/>
      <c r="K9" s="122"/>
      <c r="L9" s="79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23" t="s">
        <v>104</v>
      </c>
      <c r="B11" s="124"/>
      <c r="C11" s="125"/>
      <c r="D11" s="126" t="s">
        <v>103</v>
      </c>
      <c r="E11" s="124"/>
      <c r="F11" s="124"/>
      <c r="G11" s="125"/>
      <c r="H11" s="126" t="s">
        <v>102</v>
      </c>
      <c r="I11" s="124"/>
      <c r="J11" s="124"/>
      <c r="K11" s="124"/>
      <c r="L11" s="127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Data!$C$26</f>
        <v>0.98409999999999997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Data!$D$26</f>
        <v>0.96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Data!$E$26</f>
        <v>0.63784285714285727</v>
      </c>
      <c r="J15" s="128"/>
      <c r="K15" s="31" t="s">
        <v>97</v>
      </c>
      <c r="L15" s="69">
        <f>Data!$F$26</f>
        <v>0.53018214285714282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Data!$G$26</f>
        <v>0.67981071428571416</v>
      </c>
      <c r="J16" s="129"/>
      <c r="K16" s="31" t="s">
        <v>93</v>
      </c>
      <c r="L16" s="69">
        <f>Data!$H$26</f>
        <v>0.48295357142857143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Data!$I$26</f>
        <v>0.70009999999999994</v>
      </c>
      <c r="J17" s="120"/>
      <c r="K17" s="52" t="s">
        <v>88</v>
      </c>
      <c r="L17" s="65">
        <f>Data!$J$26</f>
        <v>0.55059999999999998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Data!$K$26</f>
        <v>0.9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Data!$L$26</f>
        <v>0.92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54"/>
      <c r="I21" s="53"/>
      <c r="J21" s="52" t="s">
        <v>72</v>
      </c>
      <c r="K21" s="118">
        <f>Data!$M$26</f>
        <v>0.87</v>
      </c>
      <c r="L21" s="119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03">
        <f>Data!$N$26</f>
        <v>2.1100000000000001E-2</v>
      </c>
      <c r="I22" s="104"/>
      <c r="J22" s="104"/>
      <c r="K22" s="120"/>
      <c r="L22" s="12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Data!$O$26</f>
        <v>3.7199999999999997E-2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Data!$P$25</f>
        <v>0.89165000000000005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Data!$Q$26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Data!$R$26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Data!$S$26</f>
        <v>0.94020000000000004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3" ht="20.100000000000001" customHeight="1" x14ac:dyDescent="0.25">
      <c r="A33" s="12"/>
      <c r="B33" s="13" t="s">
        <v>119</v>
      </c>
      <c r="C33" s="10"/>
    </row>
    <row r="34" spans="1:3" ht="20.100000000000001" customHeight="1" x14ac:dyDescent="0.25">
      <c r="A34" s="12"/>
      <c r="B34" s="11" t="s">
        <v>71</v>
      </c>
      <c r="C34" s="10"/>
    </row>
  </sheetData>
  <sheetProtection selectLockedCells="1" selectUnlockedCells="1"/>
  <mergeCells count="38">
    <mergeCell ref="M11:N11"/>
    <mergeCell ref="D12:G12"/>
    <mergeCell ref="H12:L12"/>
    <mergeCell ref="A1:L1"/>
    <mergeCell ref="A2:L2"/>
    <mergeCell ref="A3:L3"/>
    <mergeCell ref="A4:L4"/>
    <mergeCell ref="A5:L5"/>
    <mergeCell ref="C7:K7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F20:G20"/>
    <mergeCell ref="K20:L20"/>
    <mergeCell ref="F21:G21"/>
    <mergeCell ref="K21:L21"/>
    <mergeCell ref="D22:G22"/>
    <mergeCell ref="H22:L22"/>
    <mergeCell ref="D23:G23"/>
    <mergeCell ref="H23:L23"/>
    <mergeCell ref="D24:G24"/>
    <mergeCell ref="H24:L24"/>
    <mergeCell ref="F26:G26"/>
    <mergeCell ref="K26:L26"/>
    <mergeCell ref="B32:L32"/>
    <mergeCell ref="F27:G27"/>
    <mergeCell ref="K27:L27"/>
    <mergeCell ref="F28:G28"/>
    <mergeCell ref="K28:L28"/>
    <mergeCell ref="B31:L31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35"/>
  <sheetViews>
    <sheetView topLeftCell="A13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Data!$A$20</f>
        <v>Skagit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Data!$B$20</f>
        <v>SPARC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Data!$C$20</f>
        <v>0.99360000000000004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Data!$D$20</f>
        <v>0.99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Data!$E$20</f>
        <v>0.61019999999999996</v>
      </c>
      <c r="J15" s="128"/>
      <c r="K15" s="31" t="s">
        <v>97</v>
      </c>
      <c r="L15" s="69">
        <f>Data!$F$20</f>
        <v>0.61799999999999999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Data!$G$20</f>
        <v>0.64710000000000001</v>
      </c>
      <c r="J16" s="129"/>
      <c r="K16" s="31" t="s">
        <v>93</v>
      </c>
      <c r="L16" s="69">
        <f>Data!$H$20</f>
        <v>0.58430000000000004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Data!$I$20</f>
        <v>0.65080000000000005</v>
      </c>
      <c r="J17" s="120"/>
      <c r="K17" s="52" t="s">
        <v>88</v>
      </c>
      <c r="L17" s="65">
        <f>Data!$J$20</f>
        <v>0.57299999999999995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Data!$K$20</f>
        <v>0.9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Data!$L$20</f>
        <v>0.95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Data!$M$20</f>
        <v>0.79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Data!$N$20</f>
        <v>1.1900000000000001E-2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Data!$O$20</f>
        <v>2.1399999999999999E-2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Data!$P$20</f>
        <v>0.89529999999999998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Data!$Q$20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Data!$R$20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Data!$S$20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35"/>
  <sheetViews>
    <sheetView topLeftCell="A5" zoomScale="90" zoomScaleNormal="90" workbookViewId="0">
      <selection activeCell="H13" sqref="H13:L13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Data!$A$21</f>
        <v>Snohomish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Data!$B$21</f>
        <v>Snohomish Human Services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Data!$C$21</f>
        <v>0.98280000000000001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Data!$D$21</f>
        <v>0.99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Data!$E$21</f>
        <v>0.56769999999999998</v>
      </c>
      <c r="J15" s="128"/>
      <c r="K15" s="31" t="s">
        <v>97</v>
      </c>
      <c r="L15" s="69">
        <f>Data!$F$21</f>
        <v>0.55479999999999996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Data!$G$21</f>
        <v>0.65329999999999999</v>
      </c>
      <c r="J16" s="129"/>
      <c r="K16" s="31" t="s">
        <v>93</v>
      </c>
      <c r="L16" s="69">
        <f>Data!$H$21</f>
        <v>0.5121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Data!$I$21</f>
        <v>0.65580000000000005</v>
      </c>
      <c r="J17" s="120"/>
      <c r="K17" s="52" t="s">
        <v>88</v>
      </c>
      <c r="L17" s="65">
        <f>Data!$J$21</f>
        <v>0.54390000000000005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Data!$K$21</f>
        <v>0.9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Data!$L$21</f>
        <v>0.93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Data!$M$21</f>
        <v>0.86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Data!$N$21</f>
        <v>1.67E-2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Data!$O$21</f>
        <v>3.6200000000000003E-2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Data!$P$21</f>
        <v>0.93759999999999999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Data!$Q$21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Data!$R$21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Data!$S$21</f>
        <v>0.9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35"/>
  <sheetViews>
    <sheetView topLeftCell="A21" zoomScale="90" zoomScaleNormal="90" workbookViewId="0">
      <selection activeCell="J38" sqref="J3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Data!$A$22</f>
        <v>Spokane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Data!$B$22</f>
        <v>Spokane Regional Health District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Data!$C$22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Data!$D$22</f>
        <v>0.81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Data!$E$22</f>
        <v>0.63560000000000005</v>
      </c>
      <c r="J15" s="128"/>
      <c r="K15" s="31" t="s">
        <v>97</v>
      </c>
      <c r="L15" s="69">
        <f>Data!$F$22</f>
        <v>0.64029999999999998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Data!$G$22</f>
        <v>0.67600000000000005</v>
      </c>
      <c r="J16" s="129"/>
      <c r="K16" s="31" t="s">
        <v>93</v>
      </c>
      <c r="L16" s="69">
        <f>Data!$H$22</f>
        <v>0.62709999999999999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Data!$I$22</f>
        <v>0.75119999999999998</v>
      </c>
      <c r="J17" s="120"/>
      <c r="K17" s="52" t="s">
        <v>88</v>
      </c>
      <c r="L17" s="65">
        <f>Data!$J$22</f>
        <v>0.60899999999999999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Data!$K$22</f>
        <v>0.95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Data!$L$22</f>
        <v>0.92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Data!$M$22</f>
        <v>0.84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Data!$N$22</f>
        <v>6.1899999999999997E-2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Data!$O$22</f>
        <v>5.74E-2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Data!$P$22</f>
        <v>0.96760000000000002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Data!$Q$22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Data!$R$22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Data!$S$22</f>
        <v>0.91790000000000005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35"/>
  <sheetViews>
    <sheetView topLeftCell="A17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Data!$A$23</f>
        <v>Thurston, Mason, Grays Harbor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Data!$B$23</f>
        <v>Parent to Parent of Thurston County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Data!$C$23</f>
        <v>0.9889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Data!$D$23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Data!$E$23</f>
        <v>0.58819999999999995</v>
      </c>
      <c r="J15" s="128"/>
      <c r="K15" s="31" t="s">
        <v>97</v>
      </c>
      <c r="L15" s="69">
        <f>Data!$F$23</f>
        <v>0.54720000000000002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Data!$G$23</f>
        <v>0.64800000000000002</v>
      </c>
      <c r="J16" s="129"/>
      <c r="K16" s="31" t="s">
        <v>93</v>
      </c>
      <c r="L16" s="69">
        <f>Data!$H$23</f>
        <v>0.5212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Data!$I$23</f>
        <v>0.62039999999999995</v>
      </c>
      <c r="J17" s="120"/>
      <c r="K17" s="52" t="s">
        <v>88</v>
      </c>
      <c r="L17" s="65">
        <f>Data!$J$23</f>
        <v>0.58960000000000001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Data!$K$23</f>
        <v>0.86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Data!$L$23</f>
        <v>0.89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Data!$M$23</f>
        <v>0.87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Data!$N$23</f>
        <v>1.3899999999999999E-2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Data!$O$23</f>
        <v>2.75E-2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Data!$P$23</f>
        <v>0.96789999999999998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Data!$Q$23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Data!$R$23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Data!$S$23</f>
        <v>0.96599999999999997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35"/>
  <sheetViews>
    <sheetView topLeftCell="A17" zoomScale="90" zoomScaleNormal="90" workbookViewId="0">
      <selection activeCell="H23" sqref="H23:L23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Data!$A$24</f>
        <v>Whatcom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Data!$B$24</f>
        <v>Opportunity Council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Data!$C$24</f>
        <v>0.9909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Data!$D$24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Data!$E$24</f>
        <v>0.63929999999999998</v>
      </c>
      <c r="J15" s="128"/>
      <c r="K15" s="31" t="s">
        <v>97</v>
      </c>
      <c r="L15" s="69">
        <f>Data!$F$24</f>
        <v>0.55189999999999995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Data!$G$24</f>
        <v>0.72540000000000004</v>
      </c>
      <c r="J16" s="129"/>
      <c r="K16" s="31" t="s">
        <v>93</v>
      </c>
      <c r="L16" s="69">
        <f>Data!$H$24</f>
        <v>0.59340000000000004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Data!$I$24</f>
        <v>0.77249999999999996</v>
      </c>
      <c r="J17" s="120"/>
      <c r="K17" s="52" t="s">
        <v>88</v>
      </c>
      <c r="L17" s="65">
        <f>Data!$J$24</f>
        <v>0.59340000000000004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Data!$K$24</f>
        <v>0.94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Data!$L$24</f>
        <v>0.97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Data!$M$24</f>
        <v>0.91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Data!$N$24</f>
        <v>2.9600000000000001E-2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Data!$O$24</f>
        <v>4.4499999999999998E-2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Data!$P$24</f>
        <v>0.96379999999999999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Data!$Q$24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Data!$R$24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Data!$S$24</f>
        <v>0.96309999999999996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5"/>
  <sheetViews>
    <sheetView topLeftCell="A13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42578125" bestFit="1" customWidth="1"/>
    <col min="9" max="9" width="2.7109375" bestFit="1" customWidth="1"/>
    <col min="10" max="10" width="8.8554687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79" t="str">
        <f>Data!$A$25</f>
        <v>Yakima County</v>
      </c>
      <c r="D7" s="79"/>
      <c r="E7" s="79"/>
      <c r="F7" s="79"/>
      <c r="G7" s="79"/>
      <c r="H7" s="79"/>
      <c r="I7" s="79"/>
      <c r="J7" s="79"/>
      <c r="K7" s="79"/>
      <c r="L7" s="79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Data!$B$25</f>
        <v>Yakima Valley Memorial Hospital  (Yakima)</v>
      </c>
      <c r="D9" s="122"/>
      <c r="E9" s="122"/>
      <c r="F9" s="122"/>
      <c r="G9" s="122"/>
      <c r="H9" s="122"/>
      <c r="I9" s="122"/>
      <c r="J9" s="122"/>
      <c r="K9" s="122"/>
      <c r="L9" s="79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Data!$C$25</f>
        <v>0.98799999999999999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Data!$D$25</f>
        <v>0.92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Data!$E$25</f>
        <v>0.62629999999999997</v>
      </c>
      <c r="J15" s="128"/>
      <c r="K15" s="31" t="s">
        <v>97</v>
      </c>
      <c r="L15" s="69">
        <f>Data!$F$25</f>
        <v>0.48870000000000002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Data!$G$25</f>
        <v>0.66769999999999996</v>
      </c>
      <c r="J16" s="129"/>
      <c r="K16" s="31" t="s">
        <v>93</v>
      </c>
      <c r="L16" s="69">
        <f>Data!$H$25</f>
        <v>0.39269999999999999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Data!$I$25</f>
        <v>0.74839999999999995</v>
      </c>
      <c r="J17" s="120"/>
      <c r="K17" s="52" t="s">
        <v>88</v>
      </c>
      <c r="L17" s="65">
        <f>Data!$J$25</f>
        <v>0.50560000000000005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Data!$K$25</f>
        <v>0.93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Data!$L$25</f>
        <v>0.86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Data!$M$25</f>
        <v>0.86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Data!$N$25</f>
        <v>2.6499999999999999E-2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Data!$O$25</f>
        <v>4.1500000000000002E-2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Data!$P$25</f>
        <v>0.89165000000000005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Data!$Q$25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Data!$R$25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Data!$S$25</f>
        <v>0.94979999999999998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5"/>
  <sheetViews>
    <sheetView tabSelected="1" topLeftCell="A5" zoomScale="90" zoomScaleNormal="90" workbookViewId="0">
      <selection activeCell="Z19" sqref="Z19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Data!$A$2</f>
        <v>Adams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Data!$B$2</f>
        <v>Columbia Basin Health Association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Data!$C$2</f>
        <v>0.99209999999999998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Data!$D$2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Data!$E$2</f>
        <v>0.89390000000000003</v>
      </c>
      <c r="J15" s="128"/>
      <c r="K15" s="31" t="s">
        <v>97</v>
      </c>
      <c r="L15" s="69">
        <f>Data!$F$2</f>
        <v>0.63890000000000002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Data!$G$2</f>
        <v>0.97099999999999997</v>
      </c>
      <c r="J16" s="129"/>
      <c r="K16" s="31" t="s">
        <v>93</v>
      </c>
      <c r="L16" s="69">
        <f>Data!$H$2</f>
        <v>0.63890000000000002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Data!$I$2</f>
        <v>0.92649999999999999</v>
      </c>
      <c r="J17" s="120"/>
      <c r="K17" s="52" t="s">
        <v>88</v>
      </c>
      <c r="L17" s="65">
        <f>Data!$J$2</f>
        <v>0.58330000000000004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Data!$K$2</f>
        <v>0.86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Data!$L$2</f>
        <v>0.87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54"/>
      <c r="I21" s="53"/>
      <c r="J21" s="52" t="s">
        <v>72</v>
      </c>
      <c r="K21" s="118">
        <f>Data!$M$2</f>
        <v>0.75</v>
      </c>
      <c r="L21" s="119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03">
        <f>Data!$N$2</f>
        <v>2.87E-2</v>
      </c>
      <c r="I22" s="104"/>
      <c r="J22" s="104"/>
      <c r="K22" s="120"/>
      <c r="L22" s="12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Data!$O$2</f>
        <v>8.6199999999999999E-2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Data!P2</f>
        <v>1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Data!$Q$2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Data!$R$2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Data!$S$2</f>
        <v>0.98250000000000004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5"/>
  <sheetViews>
    <sheetView topLeftCell="A13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Data!$A$3</f>
        <v>Asotin County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Data!$B$3</f>
        <v>Asotin County Community Services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Data!$C$3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Data!$D$3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Data!$E$3</f>
        <v>0.78949999999999998</v>
      </c>
      <c r="J15" s="128"/>
      <c r="K15" s="31" t="s">
        <v>97</v>
      </c>
      <c r="L15" s="69">
        <f>Data!$F$3</f>
        <v>0.55000000000000004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Data!$G$3</f>
        <v>0.89470000000000005</v>
      </c>
      <c r="J16" s="129"/>
      <c r="K16" s="31" t="s">
        <v>93</v>
      </c>
      <c r="L16" s="69">
        <f>Data!$H$3</f>
        <v>0.45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Data!$I$3</f>
        <v>0.9</v>
      </c>
      <c r="J17" s="120"/>
      <c r="K17" s="52" t="s">
        <v>88</v>
      </c>
      <c r="L17" s="65">
        <f>Data!$J$3</f>
        <v>0.6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 t="str">
        <f>Data!$K$3</f>
        <v>n/A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 t="str">
        <f>Data!$L$3</f>
        <v>n/A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54"/>
      <c r="I21" s="53"/>
      <c r="J21" s="52" t="s">
        <v>72</v>
      </c>
      <c r="K21" s="114" t="str">
        <f>Data!$M$3</f>
        <v>n/A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03">
        <f>Data!$N$3</f>
        <v>3.7600000000000001E-2</v>
      </c>
      <c r="I22" s="104"/>
      <c r="J22" s="104"/>
      <c r="K22" s="120"/>
      <c r="L22" s="12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Data!$O$3</f>
        <v>5.4100000000000002E-2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Data!P3</f>
        <v>0.91669999999999996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Data!$Q$3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Data!$R$3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Data!$S$3</f>
        <v>1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"/>
  <sheetViews>
    <sheetView topLeftCell="A13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Data!$A$4</f>
        <v>Benton and Franklin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Data!$B$4</f>
        <v>Children's Developmental Center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Data!$C$4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Data!$D$4</f>
        <v>0.99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Data!$E$4</f>
        <v>0.61639999999999995</v>
      </c>
      <c r="J15" s="128"/>
      <c r="K15" s="31" t="s">
        <v>97</v>
      </c>
      <c r="L15" s="69">
        <f>Data!$F$4</f>
        <v>0.57520000000000004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Data!$G$4</f>
        <v>0.65380000000000005</v>
      </c>
      <c r="J16" s="129"/>
      <c r="K16" s="31" t="s">
        <v>93</v>
      </c>
      <c r="L16" s="69">
        <f>Data!$H$4</f>
        <v>0.53979999999999995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Data!$I$4</f>
        <v>0.69899999999999995</v>
      </c>
      <c r="J17" s="120"/>
      <c r="K17" s="52" t="s">
        <v>88</v>
      </c>
      <c r="L17" s="65">
        <f>Data!$J$4</f>
        <v>0.45779999999999998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Data!$K$4</f>
        <v>0.96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Data!$L$4</f>
        <v>0.96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54"/>
      <c r="I21" s="53"/>
      <c r="J21" s="52" t="s">
        <v>72</v>
      </c>
      <c r="K21" s="114">
        <f>Data!$M$4</f>
        <v>0.94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03">
        <f>Data!$N$4</f>
        <v>2.0400000000000001E-2</v>
      </c>
      <c r="I22" s="104"/>
      <c r="J22" s="104"/>
      <c r="K22" s="120"/>
      <c r="L22" s="12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Data!$O$4</f>
        <v>2.8340000000000001E-2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Data!P4</f>
        <v>0.88480000000000003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Data!$Q$4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Data!$R$4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Data!$S$4</f>
        <v>0.98819999999999997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topLeftCell="A13" zoomScale="90" zoomScaleNormal="90" workbookViewId="0">
      <selection activeCell="H24" sqref="H24:L24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Data!$A$5</f>
        <v>Chelan, Douglas and Grant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Data!$B$5</f>
        <v>North Central Educational Service District 171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Data!$C$5</f>
        <v>0.99539999999999995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Data!$D$5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Data!$E$5</f>
        <v>0.45055000000000001</v>
      </c>
      <c r="J15" s="128"/>
      <c r="K15" s="31" t="s">
        <v>97</v>
      </c>
      <c r="L15" s="69">
        <f>Data!$F$5</f>
        <v>0.36739999999999995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Data!$G$5</f>
        <v>0.49324999999999997</v>
      </c>
      <c r="J16" s="129"/>
      <c r="K16" s="31" t="s">
        <v>93</v>
      </c>
      <c r="L16" s="69">
        <f>Data!$H$5</f>
        <v>0.37104999999999999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Data!$I$7</f>
        <v>0.67320000000000002</v>
      </c>
      <c r="J17" s="120"/>
      <c r="K17" s="52" t="s">
        <v>88</v>
      </c>
      <c r="L17" s="65">
        <f>Data!$J$7</f>
        <v>0.50907500000000006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Data!$K$5</f>
        <v>0.81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Data!$L$5</f>
        <v>0.89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Data!$M$5</f>
        <v>0.89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Data!$N$5</f>
        <v>1.2800000000000001E-2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Data!$O$5</f>
        <v>4.2299999999999997E-2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Data!P5</f>
        <v>0.93140000000000001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Data!$Q$5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Data!$R$5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Data!$S$5</f>
        <v>0.9667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5"/>
  <sheetViews>
    <sheetView topLeftCell="A13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Data!$A$6</f>
        <v>Clallam and Jefferson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Data!$B$6</f>
        <v>Concerned Citizens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Data!$C$6</f>
        <v>0.98360000000000003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Data!$D$6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Data!$E$6</f>
        <v>0.84089999999999998</v>
      </c>
      <c r="J15" s="128"/>
      <c r="K15" s="31" t="s">
        <v>97</v>
      </c>
      <c r="L15" s="69">
        <f>Data!$F$6</f>
        <v>0.71720000000000006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Data!$G$6</f>
        <v>0.82689999999999997</v>
      </c>
      <c r="J16" s="129"/>
      <c r="K16" s="31" t="s">
        <v>93</v>
      </c>
      <c r="L16" s="69">
        <f>Data!$H$6</f>
        <v>0.64929999999999999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Data!$I$6</f>
        <v>0.85715000000000008</v>
      </c>
      <c r="J17" s="120"/>
      <c r="K17" s="52" t="s">
        <v>88</v>
      </c>
      <c r="L17" s="65">
        <f>Data!$J$6</f>
        <v>0.61085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Data!$K$6</f>
        <v>0.875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Data!$L$6</f>
        <v>0.93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Data!$M$6</f>
        <v>0.91500000000000004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Data!$N$6</f>
        <v>7.0000000000000001E-3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Data!$O$6</f>
        <v>2.7900000000000001E-2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Data!P6</f>
        <v>0.91664999999999996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Data!$Q$6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Data!$R$6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Data!$S$6</f>
        <v>0.91304999999999992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C9:K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5"/>
  <sheetViews>
    <sheetView topLeftCell="A13" zoomScale="90" zoomScaleNormal="90" workbookViewId="0">
      <selection activeCell="K28" sqref="K28:L2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Data!$A$8</f>
        <v>Columbia and Walla Walla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Data!$B$8</f>
        <v>Educational Service District #123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Data!$C$8</f>
        <v>1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Data!$D$8</f>
        <v>1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Data!$E$8</f>
        <v>0.6</v>
      </c>
      <c r="J15" s="128"/>
      <c r="K15" s="31" t="s">
        <v>97</v>
      </c>
      <c r="L15" s="69">
        <f>Data!$F$8</f>
        <v>0.71289999999999998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Data!$G$8</f>
        <v>0.76919999999999999</v>
      </c>
      <c r="J16" s="129"/>
      <c r="K16" s="31" t="s">
        <v>93</v>
      </c>
      <c r="L16" s="69">
        <f>Data!$H$8</f>
        <v>0.62380000000000002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Data!$I$8</f>
        <v>0.73329999999999995</v>
      </c>
      <c r="J17" s="120"/>
      <c r="K17" s="52" t="s">
        <v>88</v>
      </c>
      <c r="L17" s="65">
        <f>Data!$J$8</f>
        <v>0.7228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Data!$K$8</f>
        <v>0.88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Data!$L$8</f>
        <v>0.94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Data!$M$8</f>
        <v>0.87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Data!$N$8</f>
        <v>4.5699999999999998E-2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Data!$O$8</f>
        <v>5.4199999999999998E-2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Data!P8</f>
        <v>0.87229999999999996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Data!$Q$8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Data!$R$8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Data!$S$8</f>
        <v>0.96919999999999995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5"/>
  <sheetViews>
    <sheetView topLeftCell="A13" zoomScale="90" zoomScaleNormal="90" workbookViewId="0">
      <selection activeCell="K18" sqref="K18"/>
    </sheetView>
  </sheetViews>
  <sheetFormatPr defaultRowHeight="15" x14ac:dyDescent="0.25"/>
  <cols>
    <col min="1" max="1" width="4.140625" customWidth="1"/>
    <col min="2" max="2" width="14.85546875" customWidth="1"/>
    <col min="3" max="3" width="53.28515625" customWidth="1"/>
    <col min="4" max="4" width="5.7109375" customWidth="1"/>
    <col min="5" max="5" width="7.42578125" style="7" bestFit="1" customWidth="1"/>
    <col min="6" max="6" width="5.7109375" customWidth="1"/>
    <col min="7" max="7" width="7.140625" style="7" customWidth="1"/>
    <col min="8" max="8" width="5.7109375" customWidth="1"/>
    <col min="9" max="9" width="5.28515625" customWidth="1"/>
    <col min="10" max="10" width="2.5703125" style="9" customWidth="1"/>
    <col min="11" max="11" width="5.7109375" customWidth="1"/>
    <col min="12" max="12" width="7.140625" style="9" customWidth="1"/>
    <col min="13" max="13" width="7.140625" style="8" hidden="1" customWidth="1"/>
    <col min="14" max="14" width="6.7109375" style="8" hidden="1" customWidth="1"/>
    <col min="15" max="15" width="41.42578125" style="8" hidden="1" customWidth="1"/>
    <col min="16" max="16" width="8.85546875" style="7" customWidth="1"/>
    <col min="257" max="257" width="4.140625" customWidth="1"/>
    <col min="258" max="258" width="14.85546875" customWidth="1"/>
    <col min="259" max="259" width="51.7109375" customWidth="1"/>
    <col min="260" max="260" width="5.7109375" customWidth="1"/>
    <col min="261" max="261" width="7.140625" customWidth="1"/>
    <col min="262" max="262" width="5.7109375" customWidth="1"/>
    <col min="263" max="263" width="7.140625" customWidth="1"/>
    <col min="264" max="264" width="5.7109375" customWidth="1"/>
    <col min="265" max="265" width="5.28515625" customWidth="1"/>
    <col min="266" max="266" width="2.5703125" customWidth="1"/>
    <col min="267" max="267" width="5.7109375" customWidth="1"/>
    <col min="268" max="268" width="7.140625" customWidth="1"/>
    <col min="269" max="271" width="0" hidden="1" customWidth="1"/>
    <col min="272" max="272" width="8.85546875" customWidth="1"/>
    <col min="513" max="513" width="4.140625" customWidth="1"/>
    <col min="514" max="514" width="14.85546875" customWidth="1"/>
    <col min="515" max="515" width="51.7109375" customWidth="1"/>
    <col min="516" max="516" width="5.7109375" customWidth="1"/>
    <col min="517" max="517" width="7.140625" customWidth="1"/>
    <col min="518" max="518" width="5.7109375" customWidth="1"/>
    <col min="519" max="519" width="7.140625" customWidth="1"/>
    <col min="520" max="520" width="5.7109375" customWidth="1"/>
    <col min="521" max="521" width="5.28515625" customWidth="1"/>
    <col min="522" max="522" width="2.5703125" customWidth="1"/>
    <col min="523" max="523" width="5.7109375" customWidth="1"/>
    <col min="524" max="524" width="7.140625" customWidth="1"/>
    <col min="525" max="527" width="0" hidden="1" customWidth="1"/>
    <col min="528" max="528" width="8.85546875" customWidth="1"/>
    <col min="769" max="769" width="4.140625" customWidth="1"/>
    <col min="770" max="770" width="14.85546875" customWidth="1"/>
    <col min="771" max="771" width="51.7109375" customWidth="1"/>
    <col min="772" max="772" width="5.7109375" customWidth="1"/>
    <col min="773" max="773" width="7.140625" customWidth="1"/>
    <col min="774" max="774" width="5.7109375" customWidth="1"/>
    <col min="775" max="775" width="7.140625" customWidth="1"/>
    <col min="776" max="776" width="5.7109375" customWidth="1"/>
    <col min="777" max="777" width="5.28515625" customWidth="1"/>
    <col min="778" max="778" width="2.5703125" customWidth="1"/>
    <col min="779" max="779" width="5.7109375" customWidth="1"/>
    <col min="780" max="780" width="7.140625" customWidth="1"/>
    <col min="781" max="783" width="0" hidden="1" customWidth="1"/>
    <col min="784" max="784" width="8.85546875" customWidth="1"/>
    <col min="1025" max="1025" width="4.140625" customWidth="1"/>
    <col min="1026" max="1026" width="14.85546875" customWidth="1"/>
    <col min="1027" max="1027" width="51.7109375" customWidth="1"/>
    <col min="1028" max="1028" width="5.7109375" customWidth="1"/>
    <col min="1029" max="1029" width="7.140625" customWidth="1"/>
    <col min="1030" max="1030" width="5.7109375" customWidth="1"/>
    <col min="1031" max="1031" width="7.140625" customWidth="1"/>
    <col min="1032" max="1032" width="5.7109375" customWidth="1"/>
    <col min="1033" max="1033" width="5.28515625" customWidth="1"/>
    <col min="1034" max="1034" width="2.5703125" customWidth="1"/>
    <col min="1035" max="1035" width="5.7109375" customWidth="1"/>
    <col min="1036" max="1036" width="7.140625" customWidth="1"/>
    <col min="1037" max="1039" width="0" hidden="1" customWidth="1"/>
    <col min="1040" max="1040" width="8.85546875" customWidth="1"/>
    <col min="1281" max="1281" width="4.140625" customWidth="1"/>
    <col min="1282" max="1282" width="14.85546875" customWidth="1"/>
    <col min="1283" max="1283" width="51.7109375" customWidth="1"/>
    <col min="1284" max="1284" width="5.7109375" customWidth="1"/>
    <col min="1285" max="1285" width="7.140625" customWidth="1"/>
    <col min="1286" max="1286" width="5.7109375" customWidth="1"/>
    <col min="1287" max="1287" width="7.140625" customWidth="1"/>
    <col min="1288" max="1288" width="5.7109375" customWidth="1"/>
    <col min="1289" max="1289" width="5.28515625" customWidth="1"/>
    <col min="1290" max="1290" width="2.5703125" customWidth="1"/>
    <col min="1291" max="1291" width="5.7109375" customWidth="1"/>
    <col min="1292" max="1292" width="7.140625" customWidth="1"/>
    <col min="1293" max="1295" width="0" hidden="1" customWidth="1"/>
    <col min="1296" max="1296" width="8.85546875" customWidth="1"/>
    <col min="1537" max="1537" width="4.140625" customWidth="1"/>
    <col min="1538" max="1538" width="14.85546875" customWidth="1"/>
    <col min="1539" max="1539" width="51.7109375" customWidth="1"/>
    <col min="1540" max="1540" width="5.7109375" customWidth="1"/>
    <col min="1541" max="1541" width="7.140625" customWidth="1"/>
    <col min="1542" max="1542" width="5.7109375" customWidth="1"/>
    <col min="1543" max="1543" width="7.140625" customWidth="1"/>
    <col min="1544" max="1544" width="5.7109375" customWidth="1"/>
    <col min="1545" max="1545" width="5.28515625" customWidth="1"/>
    <col min="1546" max="1546" width="2.5703125" customWidth="1"/>
    <col min="1547" max="1547" width="5.7109375" customWidth="1"/>
    <col min="1548" max="1548" width="7.140625" customWidth="1"/>
    <col min="1549" max="1551" width="0" hidden="1" customWidth="1"/>
    <col min="1552" max="1552" width="8.85546875" customWidth="1"/>
    <col min="1793" max="1793" width="4.140625" customWidth="1"/>
    <col min="1794" max="1794" width="14.85546875" customWidth="1"/>
    <col min="1795" max="1795" width="51.7109375" customWidth="1"/>
    <col min="1796" max="1796" width="5.7109375" customWidth="1"/>
    <col min="1797" max="1797" width="7.140625" customWidth="1"/>
    <col min="1798" max="1798" width="5.7109375" customWidth="1"/>
    <col min="1799" max="1799" width="7.140625" customWidth="1"/>
    <col min="1800" max="1800" width="5.7109375" customWidth="1"/>
    <col min="1801" max="1801" width="5.28515625" customWidth="1"/>
    <col min="1802" max="1802" width="2.5703125" customWidth="1"/>
    <col min="1803" max="1803" width="5.7109375" customWidth="1"/>
    <col min="1804" max="1804" width="7.140625" customWidth="1"/>
    <col min="1805" max="1807" width="0" hidden="1" customWidth="1"/>
    <col min="1808" max="1808" width="8.85546875" customWidth="1"/>
    <col min="2049" max="2049" width="4.140625" customWidth="1"/>
    <col min="2050" max="2050" width="14.85546875" customWidth="1"/>
    <col min="2051" max="2051" width="51.7109375" customWidth="1"/>
    <col min="2052" max="2052" width="5.7109375" customWidth="1"/>
    <col min="2053" max="2053" width="7.140625" customWidth="1"/>
    <col min="2054" max="2054" width="5.7109375" customWidth="1"/>
    <col min="2055" max="2055" width="7.140625" customWidth="1"/>
    <col min="2056" max="2056" width="5.7109375" customWidth="1"/>
    <col min="2057" max="2057" width="5.28515625" customWidth="1"/>
    <col min="2058" max="2058" width="2.5703125" customWidth="1"/>
    <col min="2059" max="2059" width="5.7109375" customWidth="1"/>
    <col min="2060" max="2060" width="7.140625" customWidth="1"/>
    <col min="2061" max="2063" width="0" hidden="1" customWidth="1"/>
    <col min="2064" max="2064" width="8.85546875" customWidth="1"/>
    <col min="2305" max="2305" width="4.140625" customWidth="1"/>
    <col min="2306" max="2306" width="14.85546875" customWidth="1"/>
    <col min="2307" max="2307" width="51.7109375" customWidth="1"/>
    <col min="2308" max="2308" width="5.7109375" customWidth="1"/>
    <col min="2309" max="2309" width="7.140625" customWidth="1"/>
    <col min="2310" max="2310" width="5.7109375" customWidth="1"/>
    <col min="2311" max="2311" width="7.140625" customWidth="1"/>
    <col min="2312" max="2312" width="5.7109375" customWidth="1"/>
    <col min="2313" max="2313" width="5.28515625" customWidth="1"/>
    <col min="2314" max="2314" width="2.5703125" customWidth="1"/>
    <col min="2315" max="2315" width="5.7109375" customWidth="1"/>
    <col min="2316" max="2316" width="7.140625" customWidth="1"/>
    <col min="2317" max="2319" width="0" hidden="1" customWidth="1"/>
    <col min="2320" max="2320" width="8.85546875" customWidth="1"/>
    <col min="2561" max="2561" width="4.140625" customWidth="1"/>
    <col min="2562" max="2562" width="14.85546875" customWidth="1"/>
    <col min="2563" max="2563" width="51.7109375" customWidth="1"/>
    <col min="2564" max="2564" width="5.7109375" customWidth="1"/>
    <col min="2565" max="2565" width="7.140625" customWidth="1"/>
    <col min="2566" max="2566" width="5.7109375" customWidth="1"/>
    <col min="2567" max="2567" width="7.140625" customWidth="1"/>
    <col min="2568" max="2568" width="5.7109375" customWidth="1"/>
    <col min="2569" max="2569" width="5.28515625" customWidth="1"/>
    <col min="2570" max="2570" width="2.5703125" customWidth="1"/>
    <col min="2571" max="2571" width="5.7109375" customWidth="1"/>
    <col min="2572" max="2572" width="7.140625" customWidth="1"/>
    <col min="2573" max="2575" width="0" hidden="1" customWidth="1"/>
    <col min="2576" max="2576" width="8.85546875" customWidth="1"/>
    <col min="2817" max="2817" width="4.140625" customWidth="1"/>
    <col min="2818" max="2818" width="14.85546875" customWidth="1"/>
    <col min="2819" max="2819" width="51.7109375" customWidth="1"/>
    <col min="2820" max="2820" width="5.7109375" customWidth="1"/>
    <col min="2821" max="2821" width="7.140625" customWidth="1"/>
    <col min="2822" max="2822" width="5.7109375" customWidth="1"/>
    <col min="2823" max="2823" width="7.140625" customWidth="1"/>
    <col min="2824" max="2824" width="5.7109375" customWidth="1"/>
    <col min="2825" max="2825" width="5.28515625" customWidth="1"/>
    <col min="2826" max="2826" width="2.5703125" customWidth="1"/>
    <col min="2827" max="2827" width="5.7109375" customWidth="1"/>
    <col min="2828" max="2828" width="7.140625" customWidth="1"/>
    <col min="2829" max="2831" width="0" hidden="1" customWidth="1"/>
    <col min="2832" max="2832" width="8.85546875" customWidth="1"/>
    <col min="3073" max="3073" width="4.140625" customWidth="1"/>
    <col min="3074" max="3074" width="14.85546875" customWidth="1"/>
    <col min="3075" max="3075" width="51.7109375" customWidth="1"/>
    <col min="3076" max="3076" width="5.7109375" customWidth="1"/>
    <col min="3077" max="3077" width="7.140625" customWidth="1"/>
    <col min="3078" max="3078" width="5.7109375" customWidth="1"/>
    <col min="3079" max="3079" width="7.140625" customWidth="1"/>
    <col min="3080" max="3080" width="5.7109375" customWidth="1"/>
    <col min="3081" max="3081" width="5.28515625" customWidth="1"/>
    <col min="3082" max="3082" width="2.5703125" customWidth="1"/>
    <col min="3083" max="3083" width="5.7109375" customWidth="1"/>
    <col min="3084" max="3084" width="7.140625" customWidth="1"/>
    <col min="3085" max="3087" width="0" hidden="1" customWidth="1"/>
    <col min="3088" max="3088" width="8.85546875" customWidth="1"/>
    <col min="3329" max="3329" width="4.140625" customWidth="1"/>
    <col min="3330" max="3330" width="14.85546875" customWidth="1"/>
    <col min="3331" max="3331" width="51.7109375" customWidth="1"/>
    <col min="3332" max="3332" width="5.7109375" customWidth="1"/>
    <col min="3333" max="3333" width="7.140625" customWidth="1"/>
    <col min="3334" max="3334" width="5.7109375" customWidth="1"/>
    <col min="3335" max="3335" width="7.140625" customWidth="1"/>
    <col min="3336" max="3336" width="5.7109375" customWidth="1"/>
    <col min="3337" max="3337" width="5.28515625" customWidth="1"/>
    <col min="3338" max="3338" width="2.5703125" customWidth="1"/>
    <col min="3339" max="3339" width="5.7109375" customWidth="1"/>
    <col min="3340" max="3340" width="7.140625" customWidth="1"/>
    <col min="3341" max="3343" width="0" hidden="1" customWidth="1"/>
    <col min="3344" max="3344" width="8.85546875" customWidth="1"/>
    <col min="3585" max="3585" width="4.140625" customWidth="1"/>
    <col min="3586" max="3586" width="14.85546875" customWidth="1"/>
    <col min="3587" max="3587" width="51.7109375" customWidth="1"/>
    <col min="3588" max="3588" width="5.7109375" customWidth="1"/>
    <col min="3589" max="3589" width="7.140625" customWidth="1"/>
    <col min="3590" max="3590" width="5.7109375" customWidth="1"/>
    <col min="3591" max="3591" width="7.140625" customWidth="1"/>
    <col min="3592" max="3592" width="5.7109375" customWidth="1"/>
    <col min="3593" max="3593" width="5.28515625" customWidth="1"/>
    <col min="3594" max="3594" width="2.5703125" customWidth="1"/>
    <col min="3595" max="3595" width="5.7109375" customWidth="1"/>
    <col min="3596" max="3596" width="7.140625" customWidth="1"/>
    <col min="3597" max="3599" width="0" hidden="1" customWidth="1"/>
    <col min="3600" max="3600" width="8.85546875" customWidth="1"/>
    <col min="3841" max="3841" width="4.140625" customWidth="1"/>
    <col min="3842" max="3842" width="14.85546875" customWidth="1"/>
    <col min="3843" max="3843" width="51.7109375" customWidth="1"/>
    <col min="3844" max="3844" width="5.7109375" customWidth="1"/>
    <col min="3845" max="3845" width="7.140625" customWidth="1"/>
    <col min="3846" max="3846" width="5.7109375" customWidth="1"/>
    <col min="3847" max="3847" width="7.140625" customWidth="1"/>
    <col min="3848" max="3848" width="5.7109375" customWidth="1"/>
    <col min="3849" max="3849" width="5.28515625" customWidth="1"/>
    <col min="3850" max="3850" width="2.5703125" customWidth="1"/>
    <col min="3851" max="3851" width="5.7109375" customWidth="1"/>
    <col min="3852" max="3852" width="7.140625" customWidth="1"/>
    <col min="3853" max="3855" width="0" hidden="1" customWidth="1"/>
    <col min="3856" max="3856" width="8.85546875" customWidth="1"/>
    <col min="4097" max="4097" width="4.140625" customWidth="1"/>
    <col min="4098" max="4098" width="14.85546875" customWidth="1"/>
    <col min="4099" max="4099" width="51.7109375" customWidth="1"/>
    <col min="4100" max="4100" width="5.7109375" customWidth="1"/>
    <col min="4101" max="4101" width="7.140625" customWidth="1"/>
    <col min="4102" max="4102" width="5.7109375" customWidth="1"/>
    <col min="4103" max="4103" width="7.140625" customWidth="1"/>
    <col min="4104" max="4104" width="5.7109375" customWidth="1"/>
    <col min="4105" max="4105" width="5.28515625" customWidth="1"/>
    <col min="4106" max="4106" width="2.5703125" customWidth="1"/>
    <col min="4107" max="4107" width="5.7109375" customWidth="1"/>
    <col min="4108" max="4108" width="7.140625" customWidth="1"/>
    <col min="4109" max="4111" width="0" hidden="1" customWidth="1"/>
    <col min="4112" max="4112" width="8.85546875" customWidth="1"/>
    <col min="4353" max="4353" width="4.140625" customWidth="1"/>
    <col min="4354" max="4354" width="14.85546875" customWidth="1"/>
    <col min="4355" max="4355" width="51.7109375" customWidth="1"/>
    <col min="4356" max="4356" width="5.7109375" customWidth="1"/>
    <col min="4357" max="4357" width="7.140625" customWidth="1"/>
    <col min="4358" max="4358" width="5.7109375" customWidth="1"/>
    <col min="4359" max="4359" width="7.140625" customWidth="1"/>
    <col min="4360" max="4360" width="5.7109375" customWidth="1"/>
    <col min="4361" max="4361" width="5.28515625" customWidth="1"/>
    <col min="4362" max="4362" width="2.5703125" customWidth="1"/>
    <col min="4363" max="4363" width="5.7109375" customWidth="1"/>
    <col min="4364" max="4364" width="7.140625" customWidth="1"/>
    <col min="4365" max="4367" width="0" hidden="1" customWidth="1"/>
    <col min="4368" max="4368" width="8.85546875" customWidth="1"/>
    <col min="4609" max="4609" width="4.140625" customWidth="1"/>
    <col min="4610" max="4610" width="14.85546875" customWidth="1"/>
    <col min="4611" max="4611" width="51.7109375" customWidth="1"/>
    <col min="4612" max="4612" width="5.7109375" customWidth="1"/>
    <col min="4613" max="4613" width="7.140625" customWidth="1"/>
    <col min="4614" max="4614" width="5.7109375" customWidth="1"/>
    <col min="4615" max="4615" width="7.140625" customWidth="1"/>
    <col min="4616" max="4616" width="5.7109375" customWidth="1"/>
    <col min="4617" max="4617" width="5.28515625" customWidth="1"/>
    <col min="4618" max="4618" width="2.5703125" customWidth="1"/>
    <col min="4619" max="4619" width="5.7109375" customWidth="1"/>
    <col min="4620" max="4620" width="7.140625" customWidth="1"/>
    <col min="4621" max="4623" width="0" hidden="1" customWidth="1"/>
    <col min="4624" max="4624" width="8.85546875" customWidth="1"/>
    <col min="4865" max="4865" width="4.140625" customWidth="1"/>
    <col min="4866" max="4866" width="14.85546875" customWidth="1"/>
    <col min="4867" max="4867" width="51.7109375" customWidth="1"/>
    <col min="4868" max="4868" width="5.7109375" customWidth="1"/>
    <col min="4869" max="4869" width="7.140625" customWidth="1"/>
    <col min="4870" max="4870" width="5.7109375" customWidth="1"/>
    <col min="4871" max="4871" width="7.140625" customWidth="1"/>
    <col min="4872" max="4872" width="5.7109375" customWidth="1"/>
    <col min="4873" max="4873" width="5.28515625" customWidth="1"/>
    <col min="4874" max="4874" width="2.5703125" customWidth="1"/>
    <col min="4875" max="4875" width="5.7109375" customWidth="1"/>
    <col min="4876" max="4876" width="7.140625" customWidth="1"/>
    <col min="4877" max="4879" width="0" hidden="1" customWidth="1"/>
    <col min="4880" max="4880" width="8.85546875" customWidth="1"/>
    <col min="5121" max="5121" width="4.140625" customWidth="1"/>
    <col min="5122" max="5122" width="14.85546875" customWidth="1"/>
    <col min="5123" max="5123" width="51.7109375" customWidth="1"/>
    <col min="5124" max="5124" width="5.7109375" customWidth="1"/>
    <col min="5125" max="5125" width="7.140625" customWidth="1"/>
    <col min="5126" max="5126" width="5.7109375" customWidth="1"/>
    <col min="5127" max="5127" width="7.140625" customWidth="1"/>
    <col min="5128" max="5128" width="5.7109375" customWidth="1"/>
    <col min="5129" max="5129" width="5.28515625" customWidth="1"/>
    <col min="5130" max="5130" width="2.5703125" customWidth="1"/>
    <col min="5131" max="5131" width="5.7109375" customWidth="1"/>
    <col min="5132" max="5132" width="7.140625" customWidth="1"/>
    <col min="5133" max="5135" width="0" hidden="1" customWidth="1"/>
    <col min="5136" max="5136" width="8.85546875" customWidth="1"/>
    <col min="5377" max="5377" width="4.140625" customWidth="1"/>
    <col min="5378" max="5378" width="14.85546875" customWidth="1"/>
    <col min="5379" max="5379" width="51.7109375" customWidth="1"/>
    <col min="5380" max="5380" width="5.7109375" customWidth="1"/>
    <col min="5381" max="5381" width="7.140625" customWidth="1"/>
    <col min="5382" max="5382" width="5.7109375" customWidth="1"/>
    <col min="5383" max="5383" width="7.140625" customWidth="1"/>
    <col min="5384" max="5384" width="5.7109375" customWidth="1"/>
    <col min="5385" max="5385" width="5.28515625" customWidth="1"/>
    <col min="5386" max="5386" width="2.5703125" customWidth="1"/>
    <col min="5387" max="5387" width="5.7109375" customWidth="1"/>
    <col min="5388" max="5388" width="7.140625" customWidth="1"/>
    <col min="5389" max="5391" width="0" hidden="1" customWidth="1"/>
    <col min="5392" max="5392" width="8.85546875" customWidth="1"/>
    <col min="5633" max="5633" width="4.140625" customWidth="1"/>
    <col min="5634" max="5634" width="14.85546875" customWidth="1"/>
    <col min="5635" max="5635" width="51.7109375" customWidth="1"/>
    <col min="5636" max="5636" width="5.7109375" customWidth="1"/>
    <col min="5637" max="5637" width="7.140625" customWidth="1"/>
    <col min="5638" max="5638" width="5.7109375" customWidth="1"/>
    <col min="5639" max="5639" width="7.140625" customWidth="1"/>
    <col min="5640" max="5640" width="5.7109375" customWidth="1"/>
    <col min="5641" max="5641" width="5.28515625" customWidth="1"/>
    <col min="5642" max="5642" width="2.5703125" customWidth="1"/>
    <col min="5643" max="5643" width="5.7109375" customWidth="1"/>
    <col min="5644" max="5644" width="7.140625" customWidth="1"/>
    <col min="5645" max="5647" width="0" hidden="1" customWidth="1"/>
    <col min="5648" max="5648" width="8.85546875" customWidth="1"/>
    <col min="5889" max="5889" width="4.140625" customWidth="1"/>
    <col min="5890" max="5890" width="14.85546875" customWidth="1"/>
    <col min="5891" max="5891" width="51.7109375" customWidth="1"/>
    <col min="5892" max="5892" width="5.7109375" customWidth="1"/>
    <col min="5893" max="5893" width="7.140625" customWidth="1"/>
    <col min="5894" max="5894" width="5.7109375" customWidth="1"/>
    <col min="5895" max="5895" width="7.140625" customWidth="1"/>
    <col min="5896" max="5896" width="5.7109375" customWidth="1"/>
    <col min="5897" max="5897" width="5.28515625" customWidth="1"/>
    <col min="5898" max="5898" width="2.5703125" customWidth="1"/>
    <col min="5899" max="5899" width="5.7109375" customWidth="1"/>
    <col min="5900" max="5900" width="7.140625" customWidth="1"/>
    <col min="5901" max="5903" width="0" hidden="1" customWidth="1"/>
    <col min="5904" max="5904" width="8.85546875" customWidth="1"/>
    <col min="6145" max="6145" width="4.140625" customWidth="1"/>
    <col min="6146" max="6146" width="14.85546875" customWidth="1"/>
    <col min="6147" max="6147" width="51.7109375" customWidth="1"/>
    <col min="6148" max="6148" width="5.7109375" customWidth="1"/>
    <col min="6149" max="6149" width="7.140625" customWidth="1"/>
    <col min="6150" max="6150" width="5.7109375" customWidth="1"/>
    <col min="6151" max="6151" width="7.140625" customWidth="1"/>
    <col min="6152" max="6152" width="5.7109375" customWidth="1"/>
    <col min="6153" max="6153" width="5.28515625" customWidth="1"/>
    <col min="6154" max="6154" width="2.5703125" customWidth="1"/>
    <col min="6155" max="6155" width="5.7109375" customWidth="1"/>
    <col min="6156" max="6156" width="7.140625" customWidth="1"/>
    <col min="6157" max="6159" width="0" hidden="1" customWidth="1"/>
    <col min="6160" max="6160" width="8.85546875" customWidth="1"/>
    <col min="6401" max="6401" width="4.140625" customWidth="1"/>
    <col min="6402" max="6402" width="14.85546875" customWidth="1"/>
    <col min="6403" max="6403" width="51.7109375" customWidth="1"/>
    <col min="6404" max="6404" width="5.7109375" customWidth="1"/>
    <col min="6405" max="6405" width="7.140625" customWidth="1"/>
    <col min="6406" max="6406" width="5.7109375" customWidth="1"/>
    <col min="6407" max="6407" width="7.140625" customWidth="1"/>
    <col min="6408" max="6408" width="5.7109375" customWidth="1"/>
    <col min="6409" max="6409" width="5.28515625" customWidth="1"/>
    <col min="6410" max="6410" width="2.5703125" customWidth="1"/>
    <col min="6411" max="6411" width="5.7109375" customWidth="1"/>
    <col min="6412" max="6412" width="7.140625" customWidth="1"/>
    <col min="6413" max="6415" width="0" hidden="1" customWidth="1"/>
    <col min="6416" max="6416" width="8.85546875" customWidth="1"/>
    <col min="6657" max="6657" width="4.140625" customWidth="1"/>
    <col min="6658" max="6658" width="14.85546875" customWidth="1"/>
    <col min="6659" max="6659" width="51.7109375" customWidth="1"/>
    <col min="6660" max="6660" width="5.7109375" customWidth="1"/>
    <col min="6661" max="6661" width="7.140625" customWidth="1"/>
    <col min="6662" max="6662" width="5.7109375" customWidth="1"/>
    <col min="6663" max="6663" width="7.140625" customWidth="1"/>
    <col min="6664" max="6664" width="5.7109375" customWidth="1"/>
    <col min="6665" max="6665" width="5.28515625" customWidth="1"/>
    <col min="6666" max="6666" width="2.5703125" customWidth="1"/>
    <col min="6667" max="6667" width="5.7109375" customWidth="1"/>
    <col min="6668" max="6668" width="7.140625" customWidth="1"/>
    <col min="6669" max="6671" width="0" hidden="1" customWidth="1"/>
    <col min="6672" max="6672" width="8.85546875" customWidth="1"/>
    <col min="6913" max="6913" width="4.140625" customWidth="1"/>
    <col min="6914" max="6914" width="14.85546875" customWidth="1"/>
    <col min="6915" max="6915" width="51.7109375" customWidth="1"/>
    <col min="6916" max="6916" width="5.7109375" customWidth="1"/>
    <col min="6917" max="6917" width="7.140625" customWidth="1"/>
    <col min="6918" max="6918" width="5.7109375" customWidth="1"/>
    <col min="6919" max="6919" width="7.140625" customWidth="1"/>
    <col min="6920" max="6920" width="5.7109375" customWidth="1"/>
    <col min="6921" max="6921" width="5.28515625" customWidth="1"/>
    <col min="6922" max="6922" width="2.5703125" customWidth="1"/>
    <col min="6923" max="6923" width="5.7109375" customWidth="1"/>
    <col min="6924" max="6924" width="7.140625" customWidth="1"/>
    <col min="6925" max="6927" width="0" hidden="1" customWidth="1"/>
    <col min="6928" max="6928" width="8.85546875" customWidth="1"/>
    <col min="7169" max="7169" width="4.140625" customWidth="1"/>
    <col min="7170" max="7170" width="14.85546875" customWidth="1"/>
    <col min="7171" max="7171" width="51.7109375" customWidth="1"/>
    <col min="7172" max="7172" width="5.7109375" customWidth="1"/>
    <col min="7173" max="7173" width="7.140625" customWidth="1"/>
    <col min="7174" max="7174" width="5.7109375" customWidth="1"/>
    <col min="7175" max="7175" width="7.140625" customWidth="1"/>
    <col min="7176" max="7176" width="5.7109375" customWidth="1"/>
    <col min="7177" max="7177" width="5.28515625" customWidth="1"/>
    <col min="7178" max="7178" width="2.5703125" customWidth="1"/>
    <col min="7179" max="7179" width="5.7109375" customWidth="1"/>
    <col min="7180" max="7180" width="7.140625" customWidth="1"/>
    <col min="7181" max="7183" width="0" hidden="1" customWidth="1"/>
    <col min="7184" max="7184" width="8.85546875" customWidth="1"/>
    <col min="7425" max="7425" width="4.140625" customWidth="1"/>
    <col min="7426" max="7426" width="14.85546875" customWidth="1"/>
    <col min="7427" max="7427" width="51.7109375" customWidth="1"/>
    <col min="7428" max="7428" width="5.7109375" customWidth="1"/>
    <col min="7429" max="7429" width="7.140625" customWidth="1"/>
    <col min="7430" max="7430" width="5.7109375" customWidth="1"/>
    <col min="7431" max="7431" width="7.140625" customWidth="1"/>
    <col min="7432" max="7432" width="5.7109375" customWidth="1"/>
    <col min="7433" max="7433" width="5.28515625" customWidth="1"/>
    <col min="7434" max="7434" width="2.5703125" customWidth="1"/>
    <col min="7435" max="7435" width="5.7109375" customWidth="1"/>
    <col min="7436" max="7436" width="7.140625" customWidth="1"/>
    <col min="7437" max="7439" width="0" hidden="1" customWidth="1"/>
    <col min="7440" max="7440" width="8.85546875" customWidth="1"/>
    <col min="7681" max="7681" width="4.140625" customWidth="1"/>
    <col min="7682" max="7682" width="14.85546875" customWidth="1"/>
    <col min="7683" max="7683" width="51.7109375" customWidth="1"/>
    <col min="7684" max="7684" width="5.7109375" customWidth="1"/>
    <col min="7685" max="7685" width="7.140625" customWidth="1"/>
    <col min="7686" max="7686" width="5.7109375" customWidth="1"/>
    <col min="7687" max="7687" width="7.140625" customWidth="1"/>
    <col min="7688" max="7688" width="5.7109375" customWidth="1"/>
    <col min="7689" max="7689" width="5.28515625" customWidth="1"/>
    <col min="7690" max="7690" width="2.5703125" customWidth="1"/>
    <col min="7691" max="7691" width="5.7109375" customWidth="1"/>
    <col min="7692" max="7692" width="7.140625" customWidth="1"/>
    <col min="7693" max="7695" width="0" hidden="1" customWidth="1"/>
    <col min="7696" max="7696" width="8.85546875" customWidth="1"/>
    <col min="7937" max="7937" width="4.140625" customWidth="1"/>
    <col min="7938" max="7938" width="14.85546875" customWidth="1"/>
    <col min="7939" max="7939" width="51.7109375" customWidth="1"/>
    <col min="7940" max="7940" width="5.7109375" customWidth="1"/>
    <col min="7941" max="7941" width="7.140625" customWidth="1"/>
    <col min="7942" max="7942" width="5.7109375" customWidth="1"/>
    <col min="7943" max="7943" width="7.140625" customWidth="1"/>
    <col min="7944" max="7944" width="5.7109375" customWidth="1"/>
    <col min="7945" max="7945" width="5.28515625" customWidth="1"/>
    <col min="7946" max="7946" width="2.5703125" customWidth="1"/>
    <col min="7947" max="7947" width="5.7109375" customWidth="1"/>
    <col min="7948" max="7948" width="7.140625" customWidth="1"/>
    <col min="7949" max="7951" width="0" hidden="1" customWidth="1"/>
    <col min="7952" max="7952" width="8.85546875" customWidth="1"/>
    <col min="8193" max="8193" width="4.140625" customWidth="1"/>
    <col min="8194" max="8194" width="14.85546875" customWidth="1"/>
    <col min="8195" max="8195" width="51.7109375" customWidth="1"/>
    <col min="8196" max="8196" width="5.7109375" customWidth="1"/>
    <col min="8197" max="8197" width="7.140625" customWidth="1"/>
    <col min="8198" max="8198" width="5.7109375" customWidth="1"/>
    <col min="8199" max="8199" width="7.140625" customWidth="1"/>
    <col min="8200" max="8200" width="5.7109375" customWidth="1"/>
    <col min="8201" max="8201" width="5.28515625" customWidth="1"/>
    <col min="8202" max="8202" width="2.5703125" customWidth="1"/>
    <col min="8203" max="8203" width="5.7109375" customWidth="1"/>
    <col min="8204" max="8204" width="7.140625" customWidth="1"/>
    <col min="8205" max="8207" width="0" hidden="1" customWidth="1"/>
    <col min="8208" max="8208" width="8.85546875" customWidth="1"/>
    <col min="8449" max="8449" width="4.140625" customWidth="1"/>
    <col min="8450" max="8450" width="14.85546875" customWidth="1"/>
    <col min="8451" max="8451" width="51.7109375" customWidth="1"/>
    <col min="8452" max="8452" width="5.7109375" customWidth="1"/>
    <col min="8453" max="8453" width="7.140625" customWidth="1"/>
    <col min="8454" max="8454" width="5.7109375" customWidth="1"/>
    <col min="8455" max="8455" width="7.140625" customWidth="1"/>
    <col min="8456" max="8456" width="5.7109375" customWidth="1"/>
    <col min="8457" max="8457" width="5.28515625" customWidth="1"/>
    <col min="8458" max="8458" width="2.5703125" customWidth="1"/>
    <col min="8459" max="8459" width="5.7109375" customWidth="1"/>
    <col min="8460" max="8460" width="7.140625" customWidth="1"/>
    <col min="8461" max="8463" width="0" hidden="1" customWidth="1"/>
    <col min="8464" max="8464" width="8.85546875" customWidth="1"/>
    <col min="8705" max="8705" width="4.140625" customWidth="1"/>
    <col min="8706" max="8706" width="14.85546875" customWidth="1"/>
    <col min="8707" max="8707" width="51.7109375" customWidth="1"/>
    <col min="8708" max="8708" width="5.7109375" customWidth="1"/>
    <col min="8709" max="8709" width="7.140625" customWidth="1"/>
    <col min="8710" max="8710" width="5.7109375" customWidth="1"/>
    <col min="8711" max="8711" width="7.140625" customWidth="1"/>
    <col min="8712" max="8712" width="5.7109375" customWidth="1"/>
    <col min="8713" max="8713" width="5.28515625" customWidth="1"/>
    <col min="8714" max="8714" width="2.5703125" customWidth="1"/>
    <col min="8715" max="8715" width="5.7109375" customWidth="1"/>
    <col min="8716" max="8716" width="7.140625" customWidth="1"/>
    <col min="8717" max="8719" width="0" hidden="1" customWidth="1"/>
    <col min="8720" max="8720" width="8.85546875" customWidth="1"/>
    <col min="8961" max="8961" width="4.140625" customWidth="1"/>
    <col min="8962" max="8962" width="14.85546875" customWidth="1"/>
    <col min="8963" max="8963" width="51.7109375" customWidth="1"/>
    <col min="8964" max="8964" width="5.7109375" customWidth="1"/>
    <col min="8965" max="8965" width="7.140625" customWidth="1"/>
    <col min="8966" max="8966" width="5.7109375" customWidth="1"/>
    <col min="8967" max="8967" width="7.140625" customWidth="1"/>
    <col min="8968" max="8968" width="5.7109375" customWidth="1"/>
    <col min="8969" max="8969" width="5.28515625" customWidth="1"/>
    <col min="8970" max="8970" width="2.5703125" customWidth="1"/>
    <col min="8971" max="8971" width="5.7109375" customWidth="1"/>
    <col min="8972" max="8972" width="7.140625" customWidth="1"/>
    <col min="8973" max="8975" width="0" hidden="1" customWidth="1"/>
    <col min="8976" max="8976" width="8.85546875" customWidth="1"/>
    <col min="9217" max="9217" width="4.140625" customWidth="1"/>
    <col min="9218" max="9218" width="14.85546875" customWidth="1"/>
    <col min="9219" max="9219" width="51.7109375" customWidth="1"/>
    <col min="9220" max="9220" width="5.7109375" customWidth="1"/>
    <col min="9221" max="9221" width="7.140625" customWidth="1"/>
    <col min="9222" max="9222" width="5.7109375" customWidth="1"/>
    <col min="9223" max="9223" width="7.140625" customWidth="1"/>
    <col min="9224" max="9224" width="5.7109375" customWidth="1"/>
    <col min="9225" max="9225" width="5.28515625" customWidth="1"/>
    <col min="9226" max="9226" width="2.5703125" customWidth="1"/>
    <col min="9227" max="9227" width="5.7109375" customWidth="1"/>
    <col min="9228" max="9228" width="7.140625" customWidth="1"/>
    <col min="9229" max="9231" width="0" hidden="1" customWidth="1"/>
    <col min="9232" max="9232" width="8.85546875" customWidth="1"/>
    <col min="9473" max="9473" width="4.140625" customWidth="1"/>
    <col min="9474" max="9474" width="14.85546875" customWidth="1"/>
    <col min="9475" max="9475" width="51.7109375" customWidth="1"/>
    <col min="9476" max="9476" width="5.7109375" customWidth="1"/>
    <col min="9477" max="9477" width="7.140625" customWidth="1"/>
    <col min="9478" max="9478" width="5.7109375" customWidth="1"/>
    <col min="9479" max="9479" width="7.140625" customWidth="1"/>
    <col min="9480" max="9480" width="5.7109375" customWidth="1"/>
    <col min="9481" max="9481" width="5.28515625" customWidth="1"/>
    <col min="9482" max="9482" width="2.5703125" customWidth="1"/>
    <col min="9483" max="9483" width="5.7109375" customWidth="1"/>
    <col min="9484" max="9484" width="7.140625" customWidth="1"/>
    <col min="9485" max="9487" width="0" hidden="1" customWidth="1"/>
    <col min="9488" max="9488" width="8.85546875" customWidth="1"/>
    <col min="9729" max="9729" width="4.140625" customWidth="1"/>
    <col min="9730" max="9730" width="14.85546875" customWidth="1"/>
    <col min="9731" max="9731" width="51.7109375" customWidth="1"/>
    <col min="9732" max="9732" width="5.7109375" customWidth="1"/>
    <col min="9733" max="9733" width="7.140625" customWidth="1"/>
    <col min="9734" max="9734" width="5.7109375" customWidth="1"/>
    <col min="9735" max="9735" width="7.140625" customWidth="1"/>
    <col min="9736" max="9736" width="5.7109375" customWidth="1"/>
    <col min="9737" max="9737" width="5.28515625" customWidth="1"/>
    <col min="9738" max="9738" width="2.5703125" customWidth="1"/>
    <col min="9739" max="9739" width="5.7109375" customWidth="1"/>
    <col min="9740" max="9740" width="7.140625" customWidth="1"/>
    <col min="9741" max="9743" width="0" hidden="1" customWidth="1"/>
    <col min="9744" max="9744" width="8.85546875" customWidth="1"/>
    <col min="9985" max="9985" width="4.140625" customWidth="1"/>
    <col min="9986" max="9986" width="14.85546875" customWidth="1"/>
    <col min="9987" max="9987" width="51.7109375" customWidth="1"/>
    <col min="9988" max="9988" width="5.7109375" customWidth="1"/>
    <col min="9989" max="9989" width="7.140625" customWidth="1"/>
    <col min="9990" max="9990" width="5.7109375" customWidth="1"/>
    <col min="9991" max="9991" width="7.140625" customWidth="1"/>
    <col min="9992" max="9992" width="5.7109375" customWidth="1"/>
    <col min="9993" max="9993" width="5.28515625" customWidth="1"/>
    <col min="9994" max="9994" width="2.5703125" customWidth="1"/>
    <col min="9995" max="9995" width="5.7109375" customWidth="1"/>
    <col min="9996" max="9996" width="7.140625" customWidth="1"/>
    <col min="9997" max="9999" width="0" hidden="1" customWidth="1"/>
    <col min="10000" max="10000" width="8.85546875" customWidth="1"/>
    <col min="10241" max="10241" width="4.140625" customWidth="1"/>
    <col min="10242" max="10242" width="14.85546875" customWidth="1"/>
    <col min="10243" max="10243" width="51.7109375" customWidth="1"/>
    <col min="10244" max="10244" width="5.7109375" customWidth="1"/>
    <col min="10245" max="10245" width="7.140625" customWidth="1"/>
    <col min="10246" max="10246" width="5.7109375" customWidth="1"/>
    <col min="10247" max="10247" width="7.140625" customWidth="1"/>
    <col min="10248" max="10248" width="5.7109375" customWidth="1"/>
    <col min="10249" max="10249" width="5.28515625" customWidth="1"/>
    <col min="10250" max="10250" width="2.5703125" customWidth="1"/>
    <col min="10251" max="10251" width="5.7109375" customWidth="1"/>
    <col min="10252" max="10252" width="7.140625" customWidth="1"/>
    <col min="10253" max="10255" width="0" hidden="1" customWidth="1"/>
    <col min="10256" max="10256" width="8.85546875" customWidth="1"/>
    <col min="10497" max="10497" width="4.140625" customWidth="1"/>
    <col min="10498" max="10498" width="14.85546875" customWidth="1"/>
    <col min="10499" max="10499" width="51.7109375" customWidth="1"/>
    <col min="10500" max="10500" width="5.7109375" customWidth="1"/>
    <col min="10501" max="10501" width="7.140625" customWidth="1"/>
    <col min="10502" max="10502" width="5.7109375" customWidth="1"/>
    <col min="10503" max="10503" width="7.140625" customWidth="1"/>
    <col min="10504" max="10504" width="5.7109375" customWidth="1"/>
    <col min="10505" max="10505" width="5.28515625" customWidth="1"/>
    <col min="10506" max="10506" width="2.5703125" customWidth="1"/>
    <col min="10507" max="10507" width="5.7109375" customWidth="1"/>
    <col min="10508" max="10508" width="7.140625" customWidth="1"/>
    <col min="10509" max="10511" width="0" hidden="1" customWidth="1"/>
    <col min="10512" max="10512" width="8.85546875" customWidth="1"/>
    <col min="10753" max="10753" width="4.140625" customWidth="1"/>
    <col min="10754" max="10754" width="14.85546875" customWidth="1"/>
    <col min="10755" max="10755" width="51.7109375" customWidth="1"/>
    <col min="10756" max="10756" width="5.7109375" customWidth="1"/>
    <col min="10757" max="10757" width="7.140625" customWidth="1"/>
    <col min="10758" max="10758" width="5.7109375" customWidth="1"/>
    <col min="10759" max="10759" width="7.140625" customWidth="1"/>
    <col min="10760" max="10760" width="5.7109375" customWidth="1"/>
    <col min="10761" max="10761" width="5.28515625" customWidth="1"/>
    <col min="10762" max="10762" width="2.5703125" customWidth="1"/>
    <col min="10763" max="10763" width="5.7109375" customWidth="1"/>
    <col min="10764" max="10764" width="7.140625" customWidth="1"/>
    <col min="10765" max="10767" width="0" hidden="1" customWidth="1"/>
    <col min="10768" max="10768" width="8.85546875" customWidth="1"/>
    <col min="11009" max="11009" width="4.140625" customWidth="1"/>
    <col min="11010" max="11010" width="14.85546875" customWidth="1"/>
    <col min="11011" max="11011" width="51.7109375" customWidth="1"/>
    <col min="11012" max="11012" width="5.7109375" customWidth="1"/>
    <col min="11013" max="11013" width="7.140625" customWidth="1"/>
    <col min="11014" max="11014" width="5.7109375" customWidth="1"/>
    <col min="11015" max="11015" width="7.140625" customWidth="1"/>
    <col min="11016" max="11016" width="5.7109375" customWidth="1"/>
    <col min="11017" max="11017" width="5.28515625" customWidth="1"/>
    <col min="11018" max="11018" width="2.5703125" customWidth="1"/>
    <col min="11019" max="11019" width="5.7109375" customWidth="1"/>
    <col min="11020" max="11020" width="7.140625" customWidth="1"/>
    <col min="11021" max="11023" width="0" hidden="1" customWidth="1"/>
    <col min="11024" max="11024" width="8.85546875" customWidth="1"/>
    <col min="11265" max="11265" width="4.140625" customWidth="1"/>
    <col min="11266" max="11266" width="14.85546875" customWidth="1"/>
    <col min="11267" max="11267" width="51.7109375" customWidth="1"/>
    <col min="11268" max="11268" width="5.7109375" customWidth="1"/>
    <col min="11269" max="11269" width="7.140625" customWidth="1"/>
    <col min="11270" max="11270" width="5.7109375" customWidth="1"/>
    <col min="11271" max="11271" width="7.140625" customWidth="1"/>
    <col min="11272" max="11272" width="5.7109375" customWidth="1"/>
    <col min="11273" max="11273" width="5.28515625" customWidth="1"/>
    <col min="11274" max="11274" width="2.5703125" customWidth="1"/>
    <col min="11275" max="11275" width="5.7109375" customWidth="1"/>
    <col min="11276" max="11276" width="7.140625" customWidth="1"/>
    <col min="11277" max="11279" width="0" hidden="1" customWidth="1"/>
    <col min="11280" max="11280" width="8.85546875" customWidth="1"/>
    <col min="11521" max="11521" width="4.140625" customWidth="1"/>
    <col min="11522" max="11522" width="14.85546875" customWidth="1"/>
    <col min="11523" max="11523" width="51.7109375" customWidth="1"/>
    <col min="11524" max="11524" width="5.7109375" customWidth="1"/>
    <col min="11525" max="11525" width="7.140625" customWidth="1"/>
    <col min="11526" max="11526" width="5.7109375" customWidth="1"/>
    <col min="11527" max="11527" width="7.140625" customWidth="1"/>
    <col min="11528" max="11528" width="5.7109375" customWidth="1"/>
    <col min="11529" max="11529" width="5.28515625" customWidth="1"/>
    <col min="11530" max="11530" width="2.5703125" customWidth="1"/>
    <col min="11531" max="11531" width="5.7109375" customWidth="1"/>
    <col min="11532" max="11532" width="7.140625" customWidth="1"/>
    <col min="11533" max="11535" width="0" hidden="1" customWidth="1"/>
    <col min="11536" max="11536" width="8.85546875" customWidth="1"/>
    <col min="11777" max="11777" width="4.140625" customWidth="1"/>
    <col min="11778" max="11778" width="14.85546875" customWidth="1"/>
    <col min="11779" max="11779" width="51.7109375" customWidth="1"/>
    <col min="11780" max="11780" width="5.7109375" customWidth="1"/>
    <col min="11781" max="11781" width="7.140625" customWidth="1"/>
    <col min="11782" max="11782" width="5.7109375" customWidth="1"/>
    <col min="11783" max="11783" width="7.140625" customWidth="1"/>
    <col min="11784" max="11784" width="5.7109375" customWidth="1"/>
    <col min="11785" max="11785" width="5.28515625" customWidth="1"/>
    <col min="11786" max="11786" width="2.5703125" customWidth="1"/>
    <col min="11787" max="11787" width="5.7109375" customWidth="1"/>
    <col min="11788" max="11788" width="7.140625" customWidth="1"/>
    <col min="11789" max="11791" width="0" hidden="1" customWidth="1"/>
    <col min="11792" max="11792" width="8.85546875" customWidth="1"/>
    <col min="12033" max="12033" width="4.140625" customWidth="1"/>
    <col min="12034" max="12034" width="14.85546875" customWidth="1"/>
    <col min="12035" max="12035" width="51.7109375" customWidth="1"/>
    <col min="12036" max="12036" width="5.7109375" customWidth="1"/>
    <col min="12037" max="12037" width="7.140625" customWidth="1"/>
    <col min="12038" max="12038" width="5.7109375" customWidth="1"/>
    <col min="12039" max="12039" width="7.140625" customWidth="1"/>
    <col min="12040" max="12040" width="5.7109375" customWidth="1"/>
    <col min="12041" max="12041" width="5.28515625" customWidth="1"/>
    <col min="12042" max="12042" width="2.5703125" customWidth="1"/>
    <col min="12043" max="12043" width="5.7109375" customWidth="1"/>
    <col min="12044" max="12044" width="7.140625" customWidth="1"/>
    <col min="12045" max="12047" width="0" hidden="1" customWidth="1"/>
    <col min="12048" max="12048" width="8.85546875" customWidth="1"/>
    <col min="12289" max="12289" width="4.140625" customWidth="1"/>
    <col min="12290" max="12290" width="14.85546875" customWidth="1"/>
    <col min="12291" max="12291" width="51.7109375" customWidth="1"/>
    <col min="12292" max="12292" width="5.7109375" customWidth="1"/>
    <col min="12293" max="12293" width="7.140625" customWidth="1"/>
    <col min="12294" max="12294" width="5.7109375" customWidth="1"/>
    <col min="12295" max="12295" width="7.140625" customWidth="1"/>
    <col min="12296" max="12296" width="5.7109375" customWidth="1"/>
    <col min="12297" max="12297" width="5.28515625" customWidth="1"/>
    <col min="12298" max="12298" width="2.5703125" customWidth="1"/>
    <col min="12299" max="12299" width="5.7109375" customWidth="1"/>
    <col min="12300" max="12300" width="7.140625" customWidth="1"/>
    <col min="12301" max="12303" width="0" hidden="1" customWidth="1"/>
    <col min="12304" max="12304" width="8.85546875" customWidth="1"/>
    <col min="12545" max="12545" width="4.140625" customWidth="1"/>
    <col min="12546" max="12546" width="14.85546875" customWidth="1"/>
    <col min="12547" max="12547" width="51.7109375" customWidth="1"/>
    <col min="12548" max="12548" width="5.7109375" customWidth="1"/>
    <col min="12549" max="12549" width="7.140625" customWidth="1"/>
    <col min="12550" max="12550" width="5.7109375" customWidth="1"/>
    <col min="12551" max="12551" width="7.140625" customWidth="1"/>
    <col min="12552" max="12552" width="5.7109375" customWidth="1"/>
    <col min="12553" max="12553" width="5.28515625" customWidth="1"/>
    <col min="12554" max="12554" width="2.5703125" customWidth="1"/>
    <col min="12555" max="12555" width="5.7109375" customWidth="1"/>
    <col min="12556" max="12556" width="7.140625" customWidth="1"/>
    <col min="12557" max="12559" width="0" hidden="1" customWidth="1"/>
    <col min="12560" max="12560" width="8.85546875" customWidth="1"/>
    <col min="12801" max="12801" width="4.140625" customWidth="1"/>
    <col min="12802" max="12802" width="14.85546875" customWidth="1"/>
    <col min="12803" max="12803" width="51.7109375" customWidth="1"/>
    <col min="12804" max="12804" width="5.7109375" customWidth="1"/>
    <col min="12805" max="12805" width="7.140625" customWidth="1"/>
    <col min="12806" max="12806" width="5.7109375" customWidth="1"/>
    <col min="12807" max="12807" width="7.140625" customWidth="1"/>
    <col min="12808" max="12808" width="5.7109375" customWidth="1"/>
    <col min="12809" max="12809" width="5.28515625" customWidth="1"/>
    <col min="12810" max="12810" width="2.5703125" customWidth="1"/>
    <col min="12811" max="12811" width="5.7109375" customWidth="1"/>
    <col min="12812" max="12812" width="7.140625" customWidth="1"/>
    <col min="12813" max="12815" width="0" hidden="1" customWidth="1"/>
    <col min="12816" max="12816" width="8.85546875" customWidth="1"/>
    <col min="13057" max="13057" width="4.140625" customWidth="1"/>
    <col min="13058" max="13058" width="14.85546875" customWidth="1"/>
    <col min="13059" max="13059" width="51.7109375" customWidth="1"/>
    <col min="13060" max="13060" width="5.7109375" customWidth="1"/>
    <col min="13061" max="13061" width="7.140625" customWidth="1"/>
    <col min="13062" max="13062" width="5.7109375" customWidth="1"/>
    <col min="13063" max="13063" width="7.140625" customWidth="1"/>
    <col min="13064" max="13064" width="5.7109375" customWidth="1"/>
    <col min="13065" max="13065" width="5.28515625" customWidth="1"/>
    <col min="13066" max="13066" width="2.5703125" customWidth="1"/>
    <col min="13067" max="13067" width="5.7109375" customWidth="1"/>
    <col min="13068" max="13068" width="7.140625" customWidth="1"/>
    <col min="13069" max="13071" width="0" hidden="1" customWidth="1"/>
    <col min="13072" max="13072" width="8.85546875" customWidth="1"/>
    <col min="13313" max="13313" width="4.140625" customWidth="1"/>
    <col min="13314" max="13314" width="14.85546875" customWidth="1"/>
    <col min="13315" max="13315" width="51.7109375" customWidth="1"/>
    <col min="13316" max="13316" width="5.7109375" customWidth="1"/>
    <col min="13317" max="13317" width="7.140625" customWidth="1"/>
    <col min="13318" max="13318" width="5.7109375" customWidth="1"/>
    <col min="13319" max="13319" width="7.140625" customWidth="1"/>
    <col min="13320" max="13320" width="5.7109375" customWidth="1"/>
    <col min="13321" max="13321" width="5.28515625" customWidth="1"/>
    <col min="13322" max="13322" width="2.5703125" customWidth="1"/>
    <col min="13323" max="13323" width="5.7109375" customWidth="1"/>
    <col min="13324" max="13324" width="7.140625" customWidth="1"/>
    <col min="13325" max="13327" width="0" hidden="1" customWidth="1"/>
    <col min="13328" max="13328" width="8.85546875" customWidth="1"/>
    <col min="13569" max="13569" width="4.140625" customWidth="1"/>
    <col min="13570" max="13570" width="14.85546875" customWidth="1"/>
    <col min="13571" max="13571" width="51.7109375" customWidth="1"/>
    <col min="13572" max="13572" width="5.7109375" customWidth="1"/>
    <col min="13573" max="13573" width="7.140625" customWidth="1"/>
    <col min="13574" max="13574" width="5.7109375" customWidth="1"/>
    <col min="13575" max="13575" width="7.140625" customWidth="1"/>
    <col min="13576" max="13576" width="5.7109375" customWidth="1"/>
    <col min="13577" max="13577" width="5.28515625" customWidth="1"/>
    <col min="13578" max="13578" width="2.5703125" customWidth="1"/>
    <col min="13579" max="13579" width="5.7109375" customWidth="1"/>
    <col min="13580" max="13580" width="7.140625" customWidth="1"/>
    <col min="13581" max="13583" width="0" hidden="1" customWidth="1"/>
    <col min="13584" max="13584" width="8.85546875" customWidth="1"/>
    <col min="13825" max="13825" width="4.140625" customWidth="1"/>
    <col min="13826" max="13826" width="14.85546875" customWidth="1"/>
    <col min="13827" max="13827" width="51.7109375" customWidth="1"/>
    <col min="13828" max="13828" width="5.7109375" customWidth="1"/>
    <col min="13829" max="13829" width="7.140625" customWidth="1"/>
    <col min="13830" max="13830" width="5.7109375" customWidth="1"/>
    <col min="13831" max="13831" width="7.140625" customWidth="1"/>
    <col min="13832" max="13832" width="5.7109375" customWidth="1"/>
    <col min="13833" max="13833" width="5.28515625" customWidth="1"/>
    <col min="13834" max="13834" width="2.5703125" customWidth="1"/>
    <col min="13835" max="13835" width="5.7109375" customWidth="1"/>
    <col min="13836" max="13836" width="7.140625" customWidth="1"/>
    <col min="13837" max="13839" width="0" hidden="1" customWidth="1"/>
    <col min="13840" max="13840" width="8.85546875" customWidth="1"/>
    <col min="14081" max="14081" width="4.140625" customWidth="1"/>
    <col min="14082" max="14082" width="14.85546875" customWidth="1"/>
    <col min="14083" max="14083" width="51.7109375" customWidth="1"/>
    <col min="14084" max="14084" width="5.7109375" customWidth="1"/>
    <col min="14085" max="14085" width="7.140625" customWidth="1"/>
    <col min="14086" max="14086" width="5.7109375" customWidth="1"/>
    <col min="14087" max="14087" width="7.140625" customWidth="1"/>
    <col min="14088" max="14088" width="5.7109375" customWidth="1"/>
    <col min="14089" max="14089" width="5.28515625" customWidth="1"/>
    <col min="14090" max="14090" width="2.5703125" customWidth="1"/>
    <col min="14091" max="14091" width="5.7109375" customWidth="1"/>
    <col min="14092" max="14092" width="7.140625" customWidth="1"/>
    <col min="14093" max="14095" width="0" hidden="1" customWidth="1"/>
    <col min="14096" max="14096" width="8.85546875" customWidth="1"/>
    <col min="14337" max="14337" width="4.140625" customWidth="1"/>
    <col min="14338" max="14338" width="14.85546875" customWidth="1"/>
    <col min="14339" max="14339" width="51.7109375" customWidth="1"/>
    <col min="14340" max="14340" width="5.7109375" customWidth="1"/>
    <col min="14341" max="14341" width="7.140625" customWidth="1"/>
    <col min="14342" max="14342" width="5.7109375" customWidth="1"/>
    <col min="14343" max="14343" width="7.140625" customWidth="1"/>
    <col min="14344" max="14344" width="5.7109375" customWidth="1"/>
    <col min="14345" max="14345" width="5.28515625" customWidth="1"/>
    <col min="14346" max="14346" width="2.5703125" customWidth="1"/>
    <col min="14347" max="14347" width="5.7109375" customWidth="1"/>
    <col min="14348" max="14348" width="7.140625" customWidth="1"/>
    <col min="14349" max="14351" width="0" hidden="1" customWidth="1"/>
    <col min="14352" max="14352" width="8.85546875" customWidth="1"/>
    <col min="14593" max="14593" width="4.140625" customWidth="1"/>
    <col min="14594" max="14594" width="14.85546875" customWidth="1"/>
    <col min="14595" max="14595" width="51.7109375" customWidth="1"/>
    <col min="14596" max="14596" width="5.7109375" customWidth="1"/>
    <col min="14597" max="14597" width="7.140625" customWidth="1"/>
    <col min="14598" max="14598" width="5.7109375" customWidth="1"/>
    <col min="14599" max="14599" width="7.140625" customWidth="1"/>
    <col min="14600" max="14600" width="5.7109375" customWidth="1"/>
    <col min="14601" max="14601" width="5.28515625" customWidth="1"/>
    <col min="14602" max="14602" width="2.5703125" customWidth="1"/>
    <col min="14603" max="14603" width="5.7109375" customWidth="1"/>
    <col min="14604" max="14604" width="7.140625" customWidth="1"/>
    <col min="14605" max="14607" width="0" hidden="1" customWidth="1"/>
    <col min="14608" max="14608" width="8.85546875" customWidth="1"/>
    <col min="14849" max="14849" width="4.140625" customWidth="1"/>
    <col min="14850" max="14850" width="14.85546875" customWidth="1"/>
    <col min="14851" max="14851" width="51.7109375" customWidth="1"/>
    <col min="14852" max="14852" width="5.7109375" customWidth="1"/>
    <col min="14853" max="14853" width="7.140625" customWidth="1"/>
    <col min="14854" max="14854" width="5.7109375" customWidth="1"/>
    <col min="14855" max="14855" width="7.140625" customWidth="1"/>
    <col min="14856" max="14856" width="5.7109375" customWidth="1"/>
    <col min="14857" max="14857" width="5.28515625" customWidth="1"/>
    <col min="14858" max="14858" width="2.5703125" customWidth="1"/>
    <col min="14859" max="14859" width="5.7109375" customWidth="1"/>
    <col min="14860" max="14860" width="7.140625" customWidth="1"/>
    <col min="14861" max="14863" width="0" hidden="1" customWidth="1"/>
    <col min="14864" max="14864" width="8.85546875" customWidth="1"/>
    <col min="15105" max="15105" width="4.140625" customWidth="1"/>
    <col min="15106" max="15106" width="14.85546875" customWidth="1"/>
    <col min="15107" max="15107" width="51.7109375" customWidth="1"/>
    <col min="15108" max="15108" width="5.7109375" customWidth="1"/>
    <col min="15109" max="15109" width="7.140625" customWidth="1"/>
    <col min="15110" max="15110" width="5.7109375" customWidth="1"/>
    <col min="15111" max="15111" width="7.140625" customWidth="1"/>
    <col min="15112" max="15112" width="5.7109375" customWidth="1"/>
    <col min="15113" max="15113" width="5.28515625" customWidth="1"/>
    <col min="15114" max="15114" width="2.5703125" customWidth="1"/>
    <col min="15115" max="15115" width="5.7109375" customWidth="1"/>
    <col min="15116" max="15116" width="7.140625" customWidth="1"/>
    <col min="15117" max="15119" width="0" hidden="1" customWidth="1"/>
    <col min="15120" max="15120" width="8.85546875" customWidth="1"/>
    <col min="15361" max="15361" width="4.140625" customWidth="1"/>
    <col min="15362" max="15362" width="14.85546875" customWidth="1"/>
    <col min="15363" max="15363" width="51.7109375" customWidth="1"/>
    <col min="15364" max="15364" width="5.7109375" customWidth="1"/>
    <col min="15365" max="15365" width="7.140625" customWidth="1"/>
    <col min="15366" max="15366" width="5.7109375" customWidth="1"/>
    <col min="15367" max="15367" width="7.140625" customWidth="1"/>
    <col min="15368" max="15368" width="5.7109375" customWidth="1"/>
    <col min="15369" max="15369" width="5.28515625" customWidth="1"/>
    <col min="15370" max="15370" width="2.5703125" customWidth="1"/>
    <col min="15371" max="15371" width="5.7109375" customWidth="1"/>
    <col min="15372" max="15372" width="7.140625" customWidth="1"/>
    <col min="15373" max="15375" width="0" hidden="1" customWidth="1"/>
    <col min="15376" max="15376" width="8.85546875" customWidth="1"/>
    <col min="15617" max="15617" width="4.140625" customWidth="1"/>
    <col min="15618" max="15618" width="14.85546875" customWidth="1"/>
    <col min="15619" max="15619" width="51.7109375" customWidth="1"/>
    <col min="15620" max="15620" width="5.7109375" customWidth="1"/>
    <col min="15621" max="15621" width="7.140625" customWidth="1"/>
    <col min="15622" max="15622" width="5.7109375" customWidth="1"/>
    <col min="15623" max="15623" width="7.140625" customWidth="1"/>
    <col min="15624" max="15624" width="5.7109375" customWidth="1"/>
    <col min="15625" max="15625" width="5.28515625" customWidth="1"/>
    <col min="15626" max="15626" width="2.5703125" customWidth="1"/>
    <col min="15627" max="15627" width="5.7109375" customWidth="1"/>
    <col min="15628" max="15628" width="7.140625" customWidth="1"/>
    <col min="15629" max="15631" width="0" hidden="1" customWidth="1"/>
    <col min="15632" max="15632" width="8.85546875" customWidth="1"/>
    <col min="15873" max="15873" width="4.140625" customWidth="1"/>
    <col min="15874" max="15874" width="14.85546875" customWidth="1"/>
    <col min="15875" max="15875" width="51.7109375" customWidth="1"/>
    <col min="15876" max="15876" width="5.7109375" customWidth="1"/>
    <col min="15877" max="15877" width="7.140625" customWidth="1"/>
    <col min="15878" max="15878" width="5.7109375" customWidth="1"/>
    <col min="15879" max="15879" width="7.140625" customWidth="1"/>
    <col min="15880" max="15880" width="5.7109375" customWidth="1"/>
    <col min="15881" max="15881" width="5.28515625" customWidth="1"/>
    <col min="15882" max="15882" width="2.5703125" customWidth="1"/>
    <col min="15883" max="15883" width="5.7109375" customWidth="1"/>
    <col min="15884" max="15884" width="7.140625" customWidth="1"/>
    <col min="15885" max="15887" width="0" hidden="1" customWidth="1"/>
    <col min="15888" max="15888" width="8.85546875" customWidth="1"/>
    <col min="16129" max="16129" width="4.140625" customWidth="1"/>
    <col min="16130" max="16130" width="14.85546875" customWidth="1"/>
    <col min="16131" max="16131" width="51.7109375" customWidth="1"/>
    <col min="16132" max="16132" width="5.7109375" customWidth="1"/>
    <col min="16133" max="16133" width="7.140625" customWidth="1"/>
    <col min="16134" max="16134" width="5.7109375" customWidth="1"/>
    <col min="16135" max="16135" width="7.140625" customWidth="1"/>
    <col min="16136" max="16136" width="5.7109375" customWidth="1"/>
    <col min="16137" max="16137" width="5.28515625" customWidth="1"/>
    <col min="16138" max="16138" width="2.5703125" customWidth="1"/>
    <col min="16139" max="16139" width="5.7109375" customWidth="1"/>
    <col min="16140" max="16140" width="7.140625" customWidth="1"/>
    <col min="16141" max="16143" width="0" hidden="1" customWidth="1"/>
    <col min="16144" max="16144" width="8.85546875" customWidth="1"/>
  </cols>
  <sheetData>
    <row r="1" spans="1:16" ht="15.6" customHeight="1" x14ac:dyDescent="0.25">
      <c r="A1" s="147" t="s">
        <v>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81"/>
      <c r="P1"/>
    </row>
    <row r="2" spans="1:16" ht="16.5" customHeight="1" x14ac:dyDescent="0.25">
      <c r="A2" s="150" t="s">
        <v>110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82"/>
      <c r="P2"/>
    </row>
    <row r="3" spans="1:16" ht="16.5" customHeight="1" x14ac:dyDescent="0.25">
      <c r="A3" s="150" t="s">
        <v>64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/>
      <c r="M3" s="82"/>
      <c r="O3" s="83" t="s">
        <v>109</v>
      </c>
      <c r="P3"/>
    </row>
    <row r="4" spans="1:16" ht="16.5" customHeight="1" x14ac:dyDescent="0.25">
      <c r="A4" s="150" t="s">
        <v>108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82"/>
      <c r="O4" s="8" t="s">
        <v>107</v>
      </c>
      <c r="P4"/>
    </row>
    <row r="5" spans="1:16" ht="16.5" customHeight="1" thickBot="1" x14ac:dyDescent="0.3">
      <c r="A5" s="153" t="s">
        <v>118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5"/>
      <c r="M5" s="81"/>
      <c r="O5" s="8" t="s">
        <v>106</v>
      </c>
      <c r="P5"/>
    </row>
    <row r="6" spans="1:16" x14ac:dyDescent="0.25">
      <c r="A6" s="19"/>
      <c r="B6" s="19"/>
      <c r="M6" s="18"/>
    </row>
    <row r="7" spans="1:16" ht="15.75" x14ac:dyDescent="0.25">
      <c r="A7" s="80" t="str">
        <f>'[1]Master Form'!A7</f>
        <v>Geographic Area:</v>
      </c>
      <c r="B7" s="80"/>
      <c r="C7" s="86" t="str">
        <f>Data!$A$7</f>
        <v>Clark, Klickitat, Pacific and Skamania Counties</v>
      </c>
      <c r="D7" s="86"/>
      <c r="E7" s="86"/>
      <c r="F7" s="86"/>
      <c r="G7" s="86"/>
      <c r="H7" s="86"/>
      <c r="I7" s="86"/>
      <c r="J7" s="86"/>
      <c r="K7" s="86"/>
      <c r="L7" s="86"/>
      <c r="M7" s="78"/>
      <c r="O7" s="73"/>
      <c r="P7"/>
    </row>
    <row r="8" spans="1:16" x14ac:dyDescent="0.25">
      <c r="A8" s="19"/>
      <c r="B8" s="19"/>
      <c r="M8" s="18"/>
      <c r="O8" s="73"/>
    </row>
    <row r="9" spans="1:16" ht="15.75" customHeight="1" x14ac:dyDescent="0.25">
      <c r="A9" s="80" t="s">
        <v>114</v>
      </c>
      <c r="B9" s="80"/>
      <c r="C9" s="122" t="str">
        <f>Data!$B$7</f>
        <v>Educational Service District #112</v>
      </c>
      <c r="D9" s="122"/>
      <c r="E9" s="122"/>
      <c r="F9" s="122"/>
      <c r="G9" s="122"/>
      <c r="H9" s="122"/>
      <c r="I9" s="122"/>
      <c r="J9" s="122"/>
      <c r="K9" s="122"/>
      <c r="L9" s="86"/>
      <c r="M9" s="78"/>
      <c r="O9" s="73"/>
      <c r="P9"/>
    </row>
    <row r="10" spans="1:16" ht="15.75" thickBot="1" x14ac:dyDescent="0.3">
      <c r="A10" s="77"/>
      <c r="B10" s="77"/>
      <c r="C10" s="25"/>
      <c r="M10" s="76"/>
      <c r="O10" s="73"/>
    </row>
    <row r="11" spans="1:16" ht="27" customHeight="1" thickBot="1" x14ac:dyDescent="0.3">
      <c r="A11" s="156" t="s">
        <v>104</v>
      </c>
      <c r="B11" s="157"/>
      <c r="C11" s="158"/>
      <c r="D11" s="159" t="s">
        <v>103</v>
      </c>
      <c r="E11" s="157"/>
      <c r="F11" s="157"/>
      <c r="G11" s="158"/>
      <c r="H11" s="159" t="s">
        <v>102</v>
      </c>
      <c r="I11" s="157"/>
      <c r="J11" s="157"/>
      <c r="K11" s="157"/>
      <c r="L11" s="160"/>
      <c r="M11" s="130"/>
      <c r="N11" s="131"/>
      <c r="O11" s="73"/>
      <c r="P11"/>
    </row>
    <row r="12" spans="1:16" ht="19.899999999999999" customHeight="1" x14ac:dyDescent="0.25">
      <c r="A12" s="47" t="s">
        <v>2</v>
      </c>
      <c r="B12" s="55"/>
      <c r="C12" s="75"/>
      <c r="D12" s="132">
        <f>Data!$D$31</f>
        <v>1</v>
      </c>
      <c r="E12" s="133"/>
      <c r="F12" s="133"/>
      <c r="G12" s="134"/>
      <c r="H12" s="135">
        <f>Data!$C$7</f>
        <v>0.97650000000000003</v>
      </c>
      <c r="I12" s="136"/>
      <c r="J12" s="136"/>
      <c r="K12" s="136"/>
      <c r="L12" s="137"/>
      <c r="M12" s="51"/>
      <c r="N12"/>
      <c r="O12" s="73"/>
    </row>
    <row r="13" spans="1:16" ht="19.899999999999999" customHeight="1" x14ac:dyDescent="0.25">
      <c r="A13" s="74" t="s">
        <v>101</v>
      </c>
      <c r="B13" s="46"/>
      <c r="C13" s="45"/>
      <c r="D13" s="100">
        <f>Data!$D$32</f>
        <v>0.95</v>
      </c>
      <c r="E13" s="101"/>
      <c r="F13" s="101"/>
      <c r="G13" s="102"/>
      <c r="H13" s="103">
        <f>Data!$D$7</f>
        <v>0.98709999999999998</v>
      </c>
      <c r="I13" s="104"/>
      <c r="J13" s="104"/>
      <c r="K13" s="104"/>
      <c r="L13" s="105"/>
      <c r="M13" s="51"/>
      <c r="N13"/>
      <c r="O13" s="73"/>
    </row>
    <row r="14" spans="1:16" ht="19.899999999999999" customHeight="1" x14ac:dyDescent="0.25">
      <c r="A14" s="35" t="s">
        <v>100</v>
      </c>
      <c r="B14" s="62"/>
      <c r="C14" s="57"/>
      <c r="D14" s="32"/>
      <c r="E14" s="51"/>
      <c r="F14" s="33"/>
      <c r="G14" s="61"/>
      <c r="H14" s="32"/>
      <c r="I14" s="33"/>
      <c r="J14" s="60"/>
      <c r="K14" s="33"/>
      <c r="L14" s="59"/>
      <c r="M14" s="23"/>
      <c r="P14" s="51"/>
    </row>
    <row r="15" spans="1:16" ht="19.899999999999999" customHeight="1" x14ac:dyDescent="0.25">
      <c r="A15" s="35"/>
      <c r="B15" s="34" t="s">
        <v>99</v>
      </c>
      <c r="C15" s="57"/>
      <c r="D15" s="70" t="s">
        <v>98</v>
      </c>
      <c r="E15" s="72">
        <f>Data!$D$33</f>
        <v>0.58499999999999996</v>
      </c>
      <c r="F15" s="31" t="s">
        <v>97</v>
      </c>
      <c r="G15" s="71">
        <f>Data!$D$34</f>
        <v>0.56000000000000005</v>
      </c>
      <c r="H15" s="70" t="s">
        <v>98</v>
      </c>
      <c r="I15" s="128">
        <f>Data!$E$7</f>
        <v>0.70499999999999996</v>
      </c>
      <c r="J15" s="128"/>
      <c r="K15" s="31" t="s">
        <v>97</v>
      </c>
      <c r="L15" s="69">
        <f>Data!$F$7</f>
        <v>0.39710000000000001</v>
      </c>
      <c r="M15" s="8" t="s">
        <v>96</v>
      </c>
      <c r="P15" s="51"/>
    </row>
    <row r="16" spans="1:16" ht="19.899999999999999" customHeight="1" x14ac:dyDescent="0.25">
      <c r="A16" s="35"/>
      <c r="B16" s="34" t="s">
        <v>95</v>
      </c>
      <c r="C16" s="57"/>
      <c r="D16" s="70" t="s">
        <v>94</v>
      </c>
      <c r="E16" s="72">
        <f>Data!$D$35</f>
        <v>0.66249999999999998</v>
      </c>
      <c r="F16" s="31" t="s">
        <v>93</v>
      </c>
      <c r="G16" s="71">
        <f>Data!$D$36</f>
        <v>0.57799999999999996</v>
      </c>
      <c r="H16" s="70" t="s">
        <v>94</v>
      </c>
      <c r="I16" s="129">
        <f>Data!$G$7</f>
        <v>0.63749999999999996</v>
      </c>
      <c r="J16" s="129"/>
      <c r="K16" s="31" t="s">
        <v>93</v>
      </c>
      <c r="L16" s="69">
        <f>Data!$H$7</f>
        <v>0.29597499999999999</v>
      </c>
      <c r="M16" s="64" t="s">
        <v>92</v>
      </c>
      <c r="N16" s="23" t="s">
        <v>91</v>
      </c>
      <c r="P16" s="51"/>
    </row>
    <row r="17" spans="1:19" ht="19.899999999999999" customHeight="1" x14ac:dyDescent="0.25">
      <c r="A17" s="56"/>
      <c r="B17" s="55" t="s">
        <v>90</v>
      </c>
      <c r="C17" s="49"/>
      <c r="D17" s="66" t="s">
        <v>89</v>
      </c>
      <c r="E17" s="68">
        <f>Data!$D$37</f>
        <v>0.69499999999999995</v>
      </c>
      <c r="F17" s="52" t="s">
        <v>88</v>
      </c>
      <c r="G17" s="67">
        <f>Data!$D$38</f>
        <v>0.59350000000000003</v>
      </c>
      <c r="H17" s="66" t="s">
        <v>89</v>
      </c>
      <c r="I17" s="120">
        <f>Data!$I$7</f>
        <v>0.67320000000000002</v>
      </c>
      <c r="J17" s="120"/>
      <c r="K17" s="52" t="s">
        <v>88</v>
      </c>
      <c r="L17" s="65">
        <f>Data!$J$7</f>
        <v>0.50907500000000006</v>
      </c>
      <c r="M17" s="64" t="s">
        <v>87</v>
      </c>
      <c r="N17" s="23" t="s">
        <v>86</v>
      </c>
      <c r="P17" s="51"/>
    </row>
    <row r="18" spans="1:19" ht="19.899999999999999" customHeight="1" x14ac:dyDescent="0.25">
      <c r="A18" s="63" t="s">
        <v>85</v>
      </c>
      <c r="B18" s="62"/>
      <c r="C18" s="57"/>
      <c r="D18" s="32"/>
      <c r="E18" s="51"/>
      <c r="F18" s="33"/>
      <c r="G18" s="61"/>
      <c r="H18" s="32"/>
      <c r="I18" s="33"/>
      <c r="J18" s="60"/>
      <c r="K18" s="33"/>
      <c r="L18" s="59"/>
      <c r="M18" s="23"/>
      <c r="P18" s="51"/>
      <c r="S18" s="58"/>
    </row>
    <row r="19" spans="1:19" ht="19.899999999999999" customHeight="1" x14ac:dyDescent="0.25">
      <c r="A19" s="35"/>
      <c r="B19" s="34" t="s">
        <v>84</v>
      </c>
      <c r="C19" s="57"/>
      <c r="D19" s="32"/>
      <c r="E19" s="31" t="s">
        <v>76</v>
      </c>
      <c r="F19" s="112">
        <f>Data!$D$39</f>
        <v>0.83499999999999996</v>
      </c>
      <c r="G19" s="113"/>
      <c r="H19" s="32"/>
      <c r="I19" s="33"/>
      <c r="J19" s="31" t="s">
        <v>76</v>
      </c>
      <c r="K19" s="114">
        <f>Data!$K$7</f>
        <v>0.80499999999999994</v>
      </c>
      <c r="L19" s="115"/>
      <c r="M19" s="23"/>
      <c r="P19" s="51"/>
    </row>
    <row r="20" spans="1:19" ht="19.899999999999999" customHeight="1" x14ac:dyDescent="0.25">
      <c r="A20" s="35"/>
      <c r="B20" s="34" t="s">
        <v>83</v>
      </c>
      <c r="C20" s="57"/>
      <c r="D20" s="32"/>
      <c r="E20" s="31" t="s">
        <v>74</v>
      </c>
      <c r="F20" s="112">
        <f>Data!$D$40</f>
        <v>0.91500000000000004</v>
      </c>
      <c r="G20" s="113"/>
      <c r="H20" s="32"/>
      <c r="I20" s="33"/>
      <c r="J20" s="31" t="s">
        <v>74</v>
      </c>
      <c r="K20" s="114">
        <f>Data!$L$7</f>
        <v>0.79</v>
      </c>
      <c r="L20" s="115"/>
      <c r="M20" s="23"/>
      <c r="P20" s="51"/>
    </row>
    <row r="21" spans="1:19" ht="19.899999999999999" customHeight="1" x14ac:dyDescent="0.25">
      <c r="A21" s="56"/>
      <c r="B21" s="55" t="s">
        <v>82</v>
      </c>
      <c r="C21" s="49"/>
      <c r="D21" s="54"/>
      <c r="E21" s="52" t="s">
        <v>72</v>
      </c>
      <c r="F21" s="116">
        <f>Data!$D$41</f>
        <v>0.875</v>
      </c>
      <c r="G21" s="117"/>
      <c r="H21" s="32"/>
      <c r="I21" s="33"/>
      <c r="J21" s="31" t="s">
        <v>72</v>
      </c>
      <c r="K21" s="114">
        <f>Data!$M$7</f>
        <v>0.85499999999999998</v>
      </c>
      <c r="L21" s="115"/>
      <c r="M21" s="23"/>
      <c r="P21" s="51"/>
    </row>
    <row r="22" spans="1:19" ht="19.899999999999999" customHeight="1" x14ac:dyDescent="0.25">
      <c r="A22" s="47" t="s">
        <v>81</v>
      </c>
      <c r="B22" s="50"/>
      <c r="C22" s="49"/>
      <c r="D22" s="100">
        <f>Data!$D$42</f>
        <v>1.21E-2</v>
      </c>
      <c r="E22" s="101"/>
      <c r="F22" s="101"/>
      <c r="G22" s="102"/>
      <c r="H22" s="161">
        <f>Data!$N$7</f>
        <v>1.7999999999999999E-2</v>
      </c>
      <c r="I22" s="161"/>
      <c r="J22" s="161"/>
      <c r="K22" s="161"/>
      <c r="L22" s="161"/>
      <c r="M22" s="23"/>
      <c r="N22" s="23"/>
      <c r="P22" s="48"/>
    </row>
    <row r="23" spans="1:19" ht="19.899999999999999" customHeight="1" x14ac:dyDescent="0.25">
      <c r="A23" s="47" t="s">
        <v>80</v>
      </c>
      <c r="B23" s="46"/>
      <c r="C23" s="45"/>
      <c r="D23" s="100">
        <f>Data!$D$43</f>
        <v>2.8000000000000001E-2</v>
      </c>
      <c r="E23" s="101"/>
      <c r="F23" s="101"/>
      <c r="G23" s="102"/>
      <c r="H23" s="103">
        <f>Data!$O$7</f>
        <v>3.0800000000000001E-2</v>
      </c>
      <c r="I23" s="104"/>
      <c r="J23" s="104"/>
      <c r="K23" s="104"/>
      <c r="L23" s="105"/>
      <c r="M23" s="23"/>
      <c r="N23" s="23"/>
      <c r="P23"/>
    </row>
    <row r="24" spans="1:19" ht="19.899999999999999" customHeight="1" x14ac:dyDescent="0.25">
      <c r="A24" s="47" t="s">
        <v>79</v>
      </c>
      <c r="B24" s="46"/>
      <c r="C24" s="45"/>
      <c r="D24" s="106">
        <f>Data!$D$45</f>
        <v>1</v>
      </c>
      <c r="E24" s="107"/>
      <c r="F24" s="107"/>
      <c r="G24" s="108"/>
      <c r="H24" s="109">
        <f>Data!P7</f>
        <v>0.85945000000000005</v>
      </c>
      <c r="I24" s="110"/>
      <c r="J24" s="110"/>
      <c r="K24" s="110"/>
      <c r="L24" s="111"/>
      <c r="M24" s="23"/>
      <c r="N24" s="23"/>
      <c r="P24"/>
    </row>
    <row r="25" spans="1:19" ht="25.15" customHeight="1" x14ac:dyDescent="0.25">
      <c r="A25" s="44" t="s">
        <v>78</v>
      </c>
      <c r="B25" s="43"/>
      <c r="C25" s="39"/>
      <c r="D25" s="41"/>
      <c r="E25" s="42"/>
      <c r="F25" s="39"/>
      <c r="G25" s="42"/>
      <c r="H25" s="41"/>
      <c r="I25" s="39"/>
      <c r="J25" s="40"/>
      <c r="K25" s="39"/>
      <c r="L25" s="38"/>
      <c r="M25"/>
      <c r="N25"/>
      <c r="O25"/>
      <c r="P25"/>
    </row>
    <row r="26" spans="1:19" ht="19.899999999999999" customHeight="1" x14ac:dyDescent="0.25">
      <c r="A26" s="35"/>
      <c r="B26" s="34" t="s">
        <v>77</v>
      </c>
      <c r="C26" s="33"/>
      <c r="D26" s="37"/>
      <c r="E26" s="36" t="s">
        <v>76</v>
      </c>
      <c r="F26" s="92">
        <f>Data!$D$45</f>
        <v>1</v>
      </c>
      <c r="G26" s="93"/>
      <c r="H26" s="32"/>
      <c r="I26" s="33"/>
      <c r="J26" s="31" t="str">
        <f>'[1]Master Form'!J26</f>
        <v>A.</v>
      </c>
      <c r="K26" s="94">
        <f>Data!$Q$7</f>
        <v>1</v>
      </c>
      <c r="L26" s="95"/>
      <c r="M26" s="23"/>
      <c r="N26" s="23"/>
      <c r="P26"/>
    </row>
    <row r="27" spans="1:19" ht="19.899999999999999" customHeight="1" x14ac:dyDescent="0.25">
      <c r="A27" s="35"/>
      <c r="B27" s="34" t="s">
        <v>75</v>
      </c>
      <c r="C27" s="33"/>
      <c r="D27" s="32"/>
      <c r="E27" s="31" t="s">
        <v>74</v>
      </c>
      <c r="F27" s="92">
        <f>Data!$D$46</f>
        <v>1</v>
      </c>
      <c r="G27" s="93"/>
      <c r="I27" s="30" t="str">
        <f>'[1]Master Form'!I27</f>
        <v>‡ ‡</v>
      </c>
      <c r="J27" s="29" t="str">
        <f>'[1]Master Form'!J27</f>
        <v xml:space="preserve"> B.</v>
      </c>
      <c r="K27" s="94">
        <f>Data!$R$7</f>
        <v>1</v>
      </c>
      <c r="L27" s="95"/>
      <c r="M27" s="23"/>
      <c r="N27" s="23"/>
      <c r="P27"/>
    </row>
    <row r="28" spans="1:19" ht="19.899999999999999" customHeight="1" thickBot="1" x14ac:dyDescent="0.3">
      <c r="A28" s="28"/>
      <c r="B28" s="27" t="s">
        <v>73</v>
      </c>
      <c r="C28" s="25"/>
      <c r="D28" s="26"/>
      <c r="E28" s="24" t="s">
        <v>72</v>
      </c>
      <c r="F28" s="96">
        <f>Data!$D$47</f>
        <v>1</v>
      </c>
      <c r="G28" s="97"/>
      <c r="H28" s="26"/>
      <c r="I28" s="25"/>
      <c r="J28" s="24" t="s">
        <v>72</v>
      </c>
      <c r="K28" s="98">
        <f>Data!$S$7</f>
        <v>0.99565000000000003</v>
      </c>
      <c r="L28" s="99"/>
      <c r="M28" s="23"/>
      <c r="N28" s="23"/>
      <c r="P28" s="22"/>
      <c r="Q28" s="21"/>
    </row>
    <row r="29" spans="1:19" ht="19.899999999999999" customHeight="1" x14ac:dyDescent="0.25">
      <c r="A29" s="19"/>
      <c r="B29" s="19"/>
      <c r="M29" s="18"/>
    </row>
    <row r="30" spans="1:19" x14ac:dyDescent="0.25">
      <c r="A30" s="20" t="str">
        <f>'[1]Master Form'!A33</f>
        <v>Footnotes:</v>
      </c>
      <c r="B30" s="19"/>
      <c r="M30" s="18"/>
    </row>
    <row r="31" spans="1:19" ht="36" customHeight="1" x14ac:dyDescent="0.25">
      <c r="A31" s="17"/>
      <c r="B31" s="91" t="str">
        <f>'[1]Master Form'!B34</f>
        <v xml:space="preserve"> *  Indicator 3 Summary Statement A1, B1, and C1 – the percent  infants and toddlers who entered and exited the program below age expectations and who substantially increased their rate of growth by the time they turned 3 years or exited the program.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6"/>
      <c r="P31"/>
    </row>
    <row r="32" spans="1:19" ht="36" customHeight="1" x14ac:dyDescent="0.25">
      <c r="A32" s="17"/>
      <c r="B32" s="91" t="str">
        <f>'[1]Master Form'!B35</f>
        <v>**  Indicator 3 Summary Statement A2, B2, and C2 – the percent of infants or toddlers who were functioning within age expectations by the time they exited or turned 3 years of age.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6"/>
      <c r="N32" s="15"/>
      <c r="O32" s="15"/>
      <c r="P32"/>
      <c r="Q32" s="14"/>
    </row>
    <row r="33" spans="1:12" ht="20.100000000000001" customHeight="1" x14ac:dyDescent="0.25">
      <c r="A33" s="12"/>
      <c r="B33" s="91" t="s">
        <v>112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20.100000000000001" customHeight="1" x14ac:dyDescent="0.25">
      <c r="A34" s="12"/>
      <c r="B34" s="13" t="s">
        <v>119</v>
      </c>
      <c r="C34" s="10"/>
    </row>
    <row r="35" spans="1:12" ht="17.25" x14ac:dyDescent="0.25">
      <c r="B35" s="11" t="s">
        <v>71</v>
      </c>
      <c r="C35" s="10"/>
    </row>
  </sheetData>
  <sheetProtection selectLockedCells="1" selectUnlockedCells="1"/>
  <mergeCells count="38">
    <mergeCell ref="B33:L33"/>
    <mergeCell ref="F27:G27"/>
    <mergeCell ref="K27:L27"/>
    <mergeCell ref="F28:G28"/>
    <mergeCell ref="K28:L28"/>
    <mergeCell ref="B31:L31"/>
    <mergeCell ref="B32:L32"/>
    <mergeCell ref="D23:G23"/>
    <mergeCell ref="H23:L23"/>
    <mergeCell ref="D24:G24"/>
    <mergeCell ref="H24:L24"/>
    <mergeCell ref="F26:G26"/>
    <mergeCell ref="K26:L26"/>
    <mergeCell ref="F20:G20"/>
    <mergeCell ref="K20:L20"/>
    <mergeCell ref="F21:G21"/>
    <mergeCell ref="K21:L21"/>
    <mergeCell ref="D22:G22"/>
    <mergeCell ref="H22:L22"/>
    <mergeCell ref="F19:G19"/>
    <mergeCell ref="K19:L19"/>
    <mergeCell ref="A11:C11"/>
    <mergeCell ref="D11:G11"/>
    <mergeCell ref="H11:L11"/>
    <mergeCell ref="D13:G13"/>
    <mergeCell ref="H13:L13"/>
    <mergeCell ref="I15:J15"/>
    <mergeCell ref="I16:J16"/>
    <mergeCell ref="I17:J17"/>
    <mergeCell ref="M11:N11"/>
    <mergeCell ref="D12:G12"/>
    <mergeCell ref="H12:L12"/>
    <mergeCell ref="A1:L1"/>
    <mergeCell ref="A2:L2"/>
    <mergeCell ref="A3:L3"/>
    <mergeCell ref="A4:L4"/>
    <mergeCell ref="A5:L5"/>
    <mergeCell ref="C9:K9"/>
  </mergeCells>
  <printOptions horizontalCentered="1"/>
  <pageMargins left="0.25" right="0.25" top="0.75" bottom="1" header="0" footer="0.25"/>
  <pageSetup scale="83" orientation="portrait" r:id="rId1"/>
  <headerFooter>
    <oddFooter>&amp;RDated: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Data</vt:lpstr>
      <vt:lpstr>Statewide APR Data Summary </vt:lpstr>
      <vt:lpstr>Adams</vt:lpstr>
      <vt:lpstr>Asotin</vt:lpstr>
      <vt:lpstr>BentonFranklin</vt:lpstr>
      <vt:lpstr>ChelanDouglasGrant</vt:lpstr>
      <vt:lpstr>CallamJefferson</vt:lpstr>
      <vt:lpstr>ColumbiaWallaWalla</vt:lpstr>
      <vt:lpstr>PaCKS</vt:lpstr>
      <vt:lpstr>CowlitzWahkiakum</vt:lpstr>
      <vt:lpstr>FerryStevensPOL</vt:lpstr>
      <vt:lpstr>GarfieldWhitman</vt:lpstr>
      <vt:lpstr>IslandSanJuan</vt:lpstr>
      <vt:lpstr>King</vt:lpstr>
      <vt:lpstr>Kitsap</vt:lpstr>
      <vt:lpstr>Kittitas</vt:lpstr>
      <vt:lpstr>Lewis</vt:lpstr>
      <vt:lpstr>Okanogan</vt:lpstr>
      <vt:lpstr>Pierce</vt:lpstr>
      <vt:lpstr>Skagit</vt:lpstr>
      <vt:lpstr>Snohomish</vt:lpstr>
      <vt:lpstr>Spokane</vt:lpstr>
      <vt:lpstr>ThurstonMasonGH</vt:lpstr>
      <vt:lpstr>Whatcom</vt:lpstr>
      <vt:lpstr>Yakima</vt:lpstr>
      <vt:lpstr>Adams!Print_Area</vt:lpstr>
      <vt:lpstr>Asotin!Print_Area</vt:lpstr>
      <vt:lpstr>BentonFranklin!Print_Area</vt:lpstr>
      <vt:lpstr>CallamJefferson!Print_Area</vt:lpstr>
      <vt:lpstr>ChelanDouglasGrant!Print_Area</vt:lpstr>
      <vt:lpstr>ColumbiaWallaWalla!Print_Area</vt:lpstr>
      <vt:lpstr>CowlitzWahkiakum!Print_Area</vt:lpstr>
      <vt:lpstr>FerryStevensPOL!Print_Area</vt:lpstr>
      <vt:lpstr>GarfieldWhitman!Print_Area</vt:lpstr>
      <vt:lpstr>IslandSanJuan!Print_Area</vt:lpstr>
      <vt:lpstr>King!Print_Area</vt:lpstr>
      <vt:lpstr>Kitsap!Print_Area</vt:lpstr>
      <vt:lpstr>Kittitas!Print_Area</vt:lpstr>
      <vt:lpstr>Lewis!Print_Area</vt:lpstr>
      <vt:lpstr>Okanogan!Print_Area</vt:lpstr>
      <vt:lpstr>PaCKS!Print_Area</vt:lpstr>
      <vt:lpstr>Pierce!Print_Area</vt:lpstr>
      <vt:lpstr>Skagit!Print_Area</vt:lpstr>
      <vt:lpstr>Snohomish!Print_Area</vt:lpstr>
      <vt:lpstr>Spokane!Print_Area</vt:lpstr>
      <vt:lpstr>'Statewide APR Data Summary '!Print_Area</vt:lpstr>
      <vt:lpstr>ThurstonMasonGH!Print_Area</vt:lpstr>
      <vt:lpstr>Whatcom!Print_Area</vt:lpstr>
      <vt:lpstr>Yakima!Print_Area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Franck</dc:creator>
  <cp:lastModifiedBy>Dolgash, Debbie (DCYF)</cp:lastModifiedBy>
  <cp:lastPrinted>2019-03-28T21:34:11Z</cp:lastPrinted>
  <dcterms:created xsi:type="dcterms:W3CDTF">2019-03-28T19:42:59Z</dcterms:created>
  <dcterms:modified xsi:type="dcterms:W3CDTF">2023-01-26T16:51:15Z</dcterms:modified>
</cp:coreProperties>
</file>