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Z:\interdev\pdf\dcyf\"/>
    </mc:Choice>
  </mc:AlternateContent>
  <xr:revisionPtr revIDLastSave="0" documentId="8_{1D5D61BF-F5C2-492C-9742-8F9B883415B1}" xr6:coauthVersionLast="36" xr6:coauthVersionMax="36" xr10:uidLastSave="{00000000-0000-0000-0000-000000000000}"/>
  <bookViews>
    <workbookView xWindow="58230" yWindow="1200" windowWidth="23685" windowHeight="12555" xr2:uid="{00000000-000D-0000-FFFF-FFFF00000000}"/>
  </bookViews>
  <sheets>
    <sheet name="Appendix A" sheetId="2" r:id="rId1"/>
    <sheet name="Appendix B" sheetId="1" r:id="rId2"/>
    <sheet name="Appendix C" sheetId="3" r:id="rId3"/>
  </sheets>
  <definedNames>
    <definedName name="___At_Risk_Domains">#REF!</definedName>
    <definedName name="___County_Estimates">#REF!</definedName>
    <definedName name="___Standardized_Indicators" localSheetId="0">'Appendix A'!$B$3:$B$42</definedName>
    <definedName name="___Standardized_Indicators">#REF!</definedName>
    <definedName name="_atriskdomains">#REF!</definedName>
    <definedName name="_xlnm._FilterDatabase" localSheetId="0" hidden="1">'Appendix A'!$B$3:$B$42</definedName>
    <definedName name="_xlnm._FilterDatabase" localSheetId="1" hidden="1">'Appendix B'!$A$3:$Y$3</definedName>
    <definedName name="at">#REF!</definedName>
    <definedName name="at_risk">#REF!</definedName>
    <definedName name="At_Risk_Domains">#REF!</definedName>
    <definedName name="atr">#REF!</definedName>
    <definedName name="atri">#REF!</definedName>
    <definedName name="atris">#REF!</definedName>
    <definedName name="atrisk">#REF!</definedName>
    <definedName name="atriskd">#REF!</definedName>
    <definedName name="atriskdm">#REF!</definedName>
    <definedName name="atriskdo">#REF!</definedName>
    <definedName name="atriskdom">#REF!</definedName>
    <definedName name="atriskdoma">#REF!</definedName>
    <definedName name="atriskdomi">#REF!</definedName>
    <definedName name="atrsikdom">#REF!</definedName>
    <definedName name="ces">#REF!</definedName>
    <definedName name="cest">#REF!</definedName>
    <definedName name="cestim">#REF!</definedName>
    <definedName name="cestimate">#REF!</definedName>
    <definedName name="County_Estimates">#REF!</definedName>
    <definedName name="countyes">#REF!</definedName>
    <definedName name="couty">#REF!</definedName>
    <definedName name="de">#REF!</definedName>
    <definedName name="desc">#REF!</definedName>
    <definedName name="descr">#REF!</definedName>
    <definedName name="descrip">#REF!</definedName>
    <definedName name="descript">#REF!</definedName>
    <definedName name="descriptive">#REF!</definedName>
    <definedName name="Descriptive_Statistics">#REF!</definedName>
    <definedName name="descriptivest">#REF!</definedName>
    <definedName name="descriptivestat">#REF!</definedName>
    <definedName name="descriptst">#REF!</definedName>
    <definedName name="descrptv">#REF!</definedName>
    <definedName name="dstat">#REF!</definedName>
    <definedName name="es">#REF!</definedName>
    <definedName name="raw">#REF!</definedName>
    <definedName name="Raw_Indicators">#REF!</definedName>
    <definedName name="rawin">#REF!</definedName>
    <definedName name="rawind">#REF!</definedName>
    <definedName name="rawindca">#REF!</definedName>
    <definedName name="rawindic">#REF!</definedName>
    <definedName name="rawindica">#REF!</definedName>
    <definedName name="rawindicators">#REF!</definedName>
    <definedName name="rawindict">#REF!</definedName>
    <definedName name="riskdom">#REF!</definedName>
    <definedName name="stand">#REF!</definedName>
    <definedName name="standardi">#REF!</definedName>
    <definedName name="Standardized_Indicators">#REF!</definedName>
    <definedName name="stind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2" i="1" l="1"/>
  <c r="T42" i="1" s="1"/>
  <c r="X42" i="1"/>
  <c r="U42" i="1"/>
  <c r="R42" i="1"/>
  <c r="O42" i="1"/>
  <c r="L42" i="1"/>
  <c r="I42" i="1"/>
  <c r="F42" i="1"/>
  <c r="Y41" i="1"/>
  <c r="W41" i="1" s="1"/>
  <c r="X41" i="1"/>
  <c r="U41" i="1"/>
  <c r="R41" i="1"/>
  <c r="Q41" i="1"/>
  <c r="O41" i="1"/>
  <c r="N41" i="1"/>
  <c r="L41" i="1"/>
  <c r="I41" i="1"/>
  <c r="H41" i="1"/>
  <c r="F41" i="1"/>
  <c r="Y40" i="1"/>
  <c r="Q40" i="1" s="1"/>
  <c r="X40" i="1"/>
  <c r="U40" i="1"/>
  <c r="R40" i="1"/>
  <c r="O40" i="1"/>
  <c r="L40" i="1"/>
  <c r="I40" i="1"/>
  <c r="F40" i="1"/>
  <c r="Y39" i="1"/>
  <c r="Q39" i="1" s="1"/>
  <c r="X39" i="1"/>
  <c r="U39" i="1"/>
  <c r="R39" i="1"/>
  <c r="O39" i="1"/>
  <c r="L39" i="1"/>
  <c r="K39" i="1"/>
  <c r="I39" i="1"/>
  <c r="F39" i="1"/>
  <c r="Y38" i="1"/>
  <c r="W38" i="1" s="1"/>
  <c r="X38" i="1"/>
  <c r="U38" i="1"/>
  <c r="R38" i="1"/>
  <c r="O38" i="1"/>
  <c r="L38" i="1"/>
  <c r="I38" i="1"/>
  <c r="F38" i="1"/>
  <c r="Y37" i="1"/>
  <c r="W37" i="1" s="1"/>
  <c r="X37" i="1"/>
  <c r="U37" i="1"/>
  <c r="R37" i="1"/>
  <c r="O37" i="1"/>
  <c r="L37" i="1"/>
  <c r="I37" i="1"/>
  <c r="F37" i="1"/>
  <c r="Y36" i="1"/>
  <c r="W36" i="1" s="1"/>
  <c r="X36" i="1"/>
  <c r="U36" i="1"/>
  <c r="R36" i="1"/>
  <c r="O36" i="1"/>
  <c r="N36" i="1"/>
  <c r="L36" i="1"/>
  <c r="I36" i="1"/>
  <c r="F36" i="1"/>
  <c r="Y35" i="1"/>
  <c r="W35" i="1" s="1"/>
  <c r="X35" i="1"/>
  <c r="U35" i="1"/>
  <c r="R35" i="1"/>
  <c r="O35" i="1"/>
  <c r="L35" i="1"/>
  <c r="I35" i="1"/>
  <c r="F35" i="1"/>
  <c r="Y34" i="1"/>
  <c r="T34" i="1" s="1"/>
  <c r="X34" i="1"/>
  <c r="U34" i="1"/>
  <c r="R34" i="1"/>
  <c r="O34" i="1"/>
  <c r="L34" i="1"/>
  <c r="K34" i="1"/>
  <c r="I34" i="1"/>
  <c r="F34" i="1"/>
  <c r="Y33" i="1"/>
  <c r="Q33" i="1" s="1"/>
  <c r="X33" i="1"/>
  <c r="U33" i="1"/>
  <c r="R33" i="1"/>
  <c r="O33" i="1"/>
  <c r="L33" i="1"/>
  <c r="I33" i="1"/>
  <c r="F33" i="1"/>
  <c r="Y32" i="1"/>
  <c r="Q32" i="1" s="1"/>
  <c r="X32" i="1"/>
  <c r="W32" i="1"/>
  <c r="U32" i="1"/>
  <c r="R32" i="1"/>
  <c r="O32" i="1"/>
  <c r="L32" i="1"/>
  <c r="I32" i="1"/>
  <c r="H32" i="1"/>
  <c r="F32" i="1"/>
  <c r="Y31" i="1"/>
  <c r="W31" i="1" s="1"/>
  <c r="X31" i="1"/>
  <c r="U31" i="1"/>
  <c r="R31" i="1"/>
  <c r="Q31" i="1"/>
  <c r="O31" i="1"/>
  <c r="L31" i="1"/>
  <c r="I31" i="1"/>
  <c r="F31" i="1"/>
  <c r="Y30" i="1"/>
  <c r="W30" i="1" s="1"/>
  <c r="X30" i="1"/>
  <c r="U30" i="1"/>
  <c r="R30" i="1"/>
  <c r="O30" i="1"/>
  <c r="L30" i="1"/>
  <c r="I30" i="1"/>
  <c r="F30" i="1"/>
  <c r="Y29" i="1"/>
  <c r="W29" i="1" s="1"/>
  <c r="X29" i="1"/>
  <c r="U29" i="1"/>
  <c r="R29" i="1"/>
  <c r="O29" i="1"/>
  <c r="L29" i="1"/>
  <c r="I29" i="1"/>
  <c r="F29" i="1"/>
  <c r="Y28" i="1"/>
  <c r="W28" i="1" s="1"/>
  <c r="X28" i="1"/>
  <c r="U28" i="1"/>
  <c r="R28" i="1"/>
  <c r="O28" i="1"/>
  <c r="L28" i="1"/>
  <c r="I28" i="1"/>
  <c r="F28" i="1"/>
  <c r="Y27" i="1"/>
  <c r="W27" i="1" s="1"/>
  <c r="X27" i="1"/>
  <c r="U27" i="1"/>
  <c r="R27" i="1"/>
  <c r="O27" i="1"/>
  <c r="N27" i="1"/>
  <c r="L27" i="1"/>
  <c r="I27" i="1"/>
  <c r="F27" i="1"/>
  <c r="Y26" i="1"/>
  <c r="T26" i="1" s="1"/>
  <c r="X26" i="1"/>
  <c r="U26" i="1"/>
  <c r="R26" i="1"/>
  <c r="O26" i="1"/>
  <c r="L26" i="1"/>
  <c r="I26" i="1"/>
  <c r="F26" i="1"/>
  <c r="Y25" i="1"/>
  <c r="T25" i="1" s="1"/>
  <c r="X25" i="1"/>
  <c r="U25" i="1"/>
  <c r="R25" i="1"/>
  <c r="Q25" i="1"/>
  <c r="O25" i="1"/>
  <c r="L25" i="1"/>
  <c r="K25" i="1"/>
  <c r="I25" i="1"/>
  <c r="F25" i="1"/>
  <c r="E25" i="1"/>
  <c r="Y24" i="1"/>
  <c r="T24" i="1" s="1"/>
  <c r="X24" i="1"/>
  <c r="W24" i="1"/>
  <c r="U24" i="1"/>
  <c r="R24" i="1"/>
  <c r="Q24" i="1"/>
  <c r="O24" i="1"/>
  <c r="N24" i="1"/>
  <c r="L24" i="1"/>
  <c r="K24" i="1"/>
  <c r="I24" i="1"/>
  <c r="F24" i="1"/>
  <c r="E24" i="1"/>
  <c r="Y23" i="1"/>
  <c r="Q23" i="1" s="1"/>
  <c r="X23" i="1"/>
  <c r="U23" i="1"/>
  <c r="R23" i="1"/>
  <c r="O23" i="1"/>
  <c r="L23" i="1"/>
  <c r="I23" i="1"/>
  <c r="F23" i="1"/>
  <c r="Y22" i="1"/>
  <c r="W22" i="1" s="1"/>
  <c r="X22" i="1"/>
  <c r="U22" i="1"/>
  <c r="R22" i="1"/>
  <c r="O22" i="1"/>
  <c r="L22" i="1"/>
  <c r="I22" i="1"/>
  <c r="F22" i="1"/>
  <c r="Y21" i="1"/>
  <c r="W21" i="1" s="1"/>
  <c r="X21" i="1"/>
  <c r="U21" i="1"/>
  <c r="R21" i="1"/>
  <c r="O21" i="1"/>
  <c r="L21" i="1"/>
  <c r="I21" i="1"/>
  <c r="F21" i="1"/>
  <c r="Y20" i="1"/>
  <c r="E20" i="1" s="1"/>
  <c r="X20" i="1"/>
  <c r="U20" i="1"/>
  <c r="R20" i="1"/>
  <c r="O20" i="1"/>
  <c r="L20" i="1"/>
  <c r="I20" i="1"/>
  <c r="F20" i="1"/>
  <c r="Y19" i="1"/>
  <c r="W19" i="1" s="1"/>
  <c r="X19" i="1"/>
  <c r="U19" i="1"/>
  <c r="R19" i="1"/>
  <c r="O19" i="1"/>
  <c r="L19" i="1"/>
  <c r="I19" i="1"/>
  <c r="F19" i="1"/>
  <c r="Y18" i="1"/>
  <c r="H18" i="1" s="1"/>
  <c r="X18" i="1"/>
  <c r="U18" i="1"/>
  <c r="R18" i="1"/>
  <c r="O18" i="1"/>
  <c r="L18" i="1"/>
  <c r="I18" i="1"/>
  <c r="F18" i="1"/>
  <c r="Y17" i="1"/>
  <c r="W17" i="1" s="1"/>
  <c r="X17" i="1"/>
  <c r="U17" i="1"/>
  <c r="T17" i="1"/>
  <c r="R17" i="1"/>
  <c r="O17" i="1"/>
  <c r="N17" i="1"/>
  <c r="L17" i="1"/>
  <c r="I17" i="1"/>
  <c r="H17" i="1"/>
  <c r="F17" i="1"/>
  <c r="E17" i="1"/>
  <c r="Y16" i="1"/>
  <c r="K16" i="1" s="1"/>
  <c r="X16" i="1"/>
  <c r="U16" i="1"/>
  <c r="R16" i="1"/>
  <c r="O16" i="1"/>
  <c r="L16" i="1"/>
  <c r="I16" i="1"/>
  <c r="H16" i="1"/>
  <c r="F16" i="1"/>
  <c r="Y15" i="1"/>
  <c r="Q15" i="1" s="1"/>
  <c r="X15" i="1"/>
  <c r="U15" i="1"/>
  <c r="R15" i="1"/>
  <c r="O15" i="1"/>
  <c r="L15" i="1"/>
  <c r="I15" i="1"/>
  <c r="H15" i="1"/>
  <c r="F15" i="1"/>
  <c r="Y14" i="1"/>
  <c r="W14" i="1" s="1"/>
  <c r="X14" i="1"/>
  <c r="U14" i="1"/>
  <c r="R14" i="1"/>
  <c r="O14" i="1"/>
  <c r="L14" i="1"/>
  <c r="I14" i="1"/>
  <c r="F14" i="1"/>
  <c r="Y13" i="1"/>
  <c r="W13" i="1" s="1"/>
  <c r="X13" i="1"/>
  <c r="U13" i="1"/>
  <c r="R13" i="1"/>
  <c r="O13" i="1"/>
  <c r="L13" i="1"/>
  <c r="I13" i="1"/>
  <c r="F13" i="1"/>
  <c r="Y12" i="1"/>
  <c r="N12" i="1" s="1"/>
  <c r="X12" i="1"/>
  <c r="U12" i="1"/>
  <c r="R12" i="1"/>
  <c r="O12" i="1"/>
  <c r="L12" i="1"/>
  <c r="I12" i="1"/>
  <c r="F12" i="1"/>
  <c r="Y11" i="1"/>
  <c r="W11" i="1" s="1"/>
  <c r="X11" i="1"/>
  <c r="U11" i="1"/>
  <c r="R11" i="1"/>
  <c r="O11" i="1"/>
  <c r="L11" i="1"/>
  <c r="I11" i="1"/>
  <c r="F11" i="1"/>
  <c r="Y10" i="1"/>
  <c r="N10" i="1" s="1"/>
  <c r="X10" i="1"/>
  <c r="U10" i="1"/>
  <c r="R10" i="1"/>
  <c r="O10" i="1"/>
  <c r="L10" i="1"/>
  <c r="I10" i="1"/>
  <c r="F10" i="1"/>
  <c r="Y9" i="1"/>
  <c r="K9" i="1" s="1"/>
  <c r="X9" i="1"/>
  <c r="U9" i="1"/>
  <c r="R9" i="1"/>
  <c r="O9" i="1"/>
  <c r="L9" i="1"/>
  <c r="I9" i="1"/>
  <c r="F9" i="1"/>
  <c r="Y8" i="1"/>
  <c r="N8" i="1" s="1"/>
  <c r="X8" i="1"/>
  <c r="U8" i="1"/>
  <c r="R8" i="1"/>
  <c r="O8" i="1"/>
  <c r="L8" i="1"/>
  <c r="I8" i="1"/>
  <c r="F8" i="1"/>
  <c r="Y7" i="1"/>
  <c r="Q7" i="1" s="1"/>
  <c r="X7" i="1"/>
  <c r="U7" i="1"/>
  <c r="R7" i="1"/>
  <c r="O7" i="1"/>
  <c r="N7" i="1"/>
  <c r="L7" i="1"/>
  <c r="I7" i="1"/>
  <c r="F7" i="1"/>
  <c r="Y6" i="1"/>
  <c r="N6" i="1" s="1"/>
  <c r="X6" i="1"/>
  <c r="U6" i="1"/>
  <c r="R6" i="1"/>
  <c r="Q6" i="1"/>
  <c r="O6" i="1"/>
  <c r="L6" i="1"/>
  <c r="I6" i="1"/>
  <c r="F6" i="1"/>
  <c r="Y5" i="1"/>
  <c r="W5" i="1" s="1"/>
  <c r="X5" i="1"/>
  <c r="U5" i="1"/>
  <c r="R5" i="1"/>
  <c r="O5" i="1"/>
  <c r="L5" i="1"/>
  <c r="I5" i="1"/>
  <c r="F5" i="1"/>
  <c r="E5" i="1"/>
  <c r="Y4" i="1"/>
  <c r="N4" i="1" s="1"/>
  <c r="X4" i="1"/>
  <c r="U4" i="1"/>
  <c r="R4" i="1"/>
  <c r="O4" i="1"/>
  <c r="L4" i="1"/>
  <c r="I4" i="1"/>
  <c r="F4" i="1"/>
  <c r="Y3" i="1"/>
  <c r="N3" i="1" s="1"/>
  <c r="X3" i="1"/>
  <c r="U3" i="1"/>
  <c r="R3" i="1"/>
  <c r="O3" i="1"/>
  <c r="L3" i="1"/>
  <c r="I3" i="1"/>
  <c r="F3" i="1"/>
  <c r="K8" i="1" l="1"/>
  <c r="W25" i="1"/>
  <c r="K10" i="1"/>
  <c r="E41" i="1"/>
  <c r="Q8" i="1"/>
  <c r="Q17" i="1"/>
  <c r="Q38" i="1"/>
  <c r="T41" i="1"/>
  <c r="N38" i="1"/>
  <c r="N18" i="1"/>
  <c r="N40" i="1"/>
  <c r="N15" i="1"/>
  <c r="T32" i="1"/>
  <c r="E38" i="1"/>
  <c r="K32" i="1"/>
  <c r="N5" i="1"/>
  <c r="N26" i="1"/>
  <c r="N34" i="1"/>
  <c r="T9" i="1"/>
  <c r="T16" i="1"/>
  <c r="K17" i="1"/>
  <c r="N21" i="1"/>
  <c r="K13" i="1"/>
  <c r="K42" i="1"/>
  <c r="T7" i="1"/>
  <c r="H24" i="1"/>
  <c r="N29" i="1"/>
  <c r="E31" i="1"/>
  <c r="N32" i="1"/>
  <c r="W34" i="1"/>
  <c r="Q37" i="1"/>
  <c r="E39" i="1"/>
  <c r="T40" i="1"/>
  <c r="K41" i="1"/>
  <c r="N42" i="1"/>
  <c r="H9" i="1"/>
  <c r="Q13" i="1"/>
  <c r="Q21" i="1"/>
  <c r="N30" i="1"/>
  <c r="Q14" i="1"/>
  <c r="E21" i="1"/>
  <c r="K26" i="1"/>
  <c r="K31" i="1"/>
  <c r="E42" i="1"/>
  <c r="E8" i="1"/>
  <c r="T8" i="1"/>
  <c r="N9" i="1"/>
  <c r="E29" i="1"/>
  <c r="T30" i="1"/>
  <c r="W42" i="1"/>
  <c r="E13" i="1"/>
  <c r="E23" i="1"/>
  <c r="H8" i="1"/>
  <c r="W9" i="1"/>
  <c r="N14" i="1"/>
  <c r="T15" i="1"/>
  <c r="W16" i="1"/>
  <c r="N25" i="1"/>
  <c r="N28" i="1"/>
  <c r="Q30" i="1"/>
  <c r="H31" i="1"/>
  <c r="N37" i="1"/>
  <c r="H39" i="1"/>
  <c r="E6" i="1"/>
  <c r="W8" i="1"/>
  <c r="T18" i="1"/>
  <c r="N20" i="1"/>
  <c r="Q22" i="1"/>
  <c r="H23" i="1"/>
  <c r="W26" i="1"/>
  <c r="E30" i="1"/>
  <c r="H38" i="1"/>
  <c r="T38" i="1"/>
  <c r="T10" i="1"/>
  <c r="N16" i="1"/>
  <c r="E22" i="1"/>
  <c r="T33" i="1"/>
  <c r="E14" i="1"/>
  <c r="W18" i="1"/>
  <c r="T22" i="1"/>
  <c r="H30" i="1"/>
  <c r="H33" i="1"/>
  <c r="K38" i="1"/>
  <c r="Q5" i="1"/>
  <c r="H7" i="1"/>
  <c r="E9" i="1"/>
  <c r="Q9" i="1"/>
  <c r="H10" i="1"/>
  <c r="W10" i="1"/>
  <c r="N13" i="1"/>
  <c r="T14" i="1"/>
  <c r="E16" i="1"/>
  <c r="Q16" i="1"/>
  <c r="K18" i="1"/>
  <c r="H22" i="1"/>
  <c r="N23" i="1"/>
  <c r="H25" i="1"/>
  <c r="Q29" i="1"/>
  <c r="N31" i="1"/>
  <c r="E32" i="1"/>
  <c r="W33" i="1"/>
  <c r="E37" i="1"/>
  <c r="N39" i="1"/>
  <c r="H40" i="1"/>
  <c r="H14" i="1"/>
  <c r="K33" i="1"/>
  <c r="N35" i="1"/>
  <c r="N22" i="1"/>
  <c r="T23" i="1"/>
  <c r="N33" i="1"/>
  <c r="T39" i="1"/>
  <c r="K5" i="1"/>
  <c r="E15" i="1"/>
  <c r="T31" i="1"/>
  <c r="H6" i="1"/>
  <c r="Q12" i="1"/>
  <c r="Q20" i="1"/>
  <c r="E28" i="1"/>
  <c r="Q28" i="1"/>
  <c r="E36" i="1"/>
  <c r="Q36" i="1"/>
  <c r="K40" i="1"/>
  <c r="W40" i="1"/>
  <c r="E3" i="1"/>
  <c r="Q3" i="1"/>
  <c r="H5" i="1"/>
  <c r="T5" i="1"/>
  <c r="K7" i="1"/>
  <c r="W7" i="1"/>
  <c r="E11" i="1"/>
  <c r="Q11" i="1"/>
  <c r="H13" i="1"/>
  <c r="T13" i="1"/>
  <c r="K15" i="1"/>
  <c r="W15" i="1"/>
  <c r="E19" i="1"/>
  <c r="Q19" i="1"/>
  <c r="H21" i="1"/>
  <c r="T21" i="1"/>
  <c r="K23" i="1"/>
  <c r="W23" i="1"/>
  <c r="E27" i="1"/>
  <c r="Q27" i="1"/>
  <c r="H29" i="1"/>
  <c r="T29" i="1"/>
  <c r="E35" i="1"/>
  <c r="Q35" i="1"/>
  <c r="H37" i="1"/>
  <c r="T37" i="1"/>
  <c r="W39" i="1"/>
  <c r="Q4" i="1"/>
  <c r="T6" i="1"/>
  <c r="H4" i="1"/>
  <c r="K6" i="1"/>
  <c r="N11" i="1"/>
  <c r="N19" i="1"/>
  <c r="E4" i="1"/>
  <c r="E12" i="1"/>
  <c r="T4" i="1"/>
  <c r="W6" i="1"/>
  <c r="E10" i="1"/>
  <c r="Q10" i="1"/>
  <c r="H12" i="1"/>
  <c r="T12" i="1"/>
  <c r="K14" i="1"/>
  <c r="E18" i="1"/>
  <c r="Q18" i="1"/>
  <c r="H20" i="1"/>
  <c r="T20" i="1"/>
  <c r="K22" i="1"/>
  <c r="E26" i="1"/>
  <c r="Q26" i="1"/>
  <c r="H28" i="1"/>
  <c r="T28" i="1"/>
  <c r="K30" i="1"/>
  <c r="E34" i="1"/>
  <c r="Q34" i="1"/>
  <c r="H36" i="1"/>
  <c r="T36" i="1"/>
  <c r="Q42" i="1"/>
  <c r="H3" i="1"/>
  <c r="T3" i="1"/>
  <c r="H11" i="1"/>
  <c r="T11" i="1"/>
  <c r="H19" i="1"/>
  <c r="T19" i="1"/>
  <c r="K21" i="1"/>
  <c r="H27" i="1"/>
  <c r="T27" i="1"/>
  <c r="K29" i="1"/>
  <c r="E33" i="1"/>
  <c r="H35" i="1"/>
  <c r="T35" i="1"/>
  <c r="K37" i="1"/>
  <c r="W4" i="1"/>
  <c r="W12" i="1"/>
  <c r="K4" i="1"/>
  <c r="K12" i="1"/>
  <c r="K20" i="1"/>
  <c r="W20" i="1"/>
  <c r="H26" i="1"/>
  <c r="K28" i="1"/>
  <c r="H34" i="1"/>
  <c r="K36" i="1"/>
  <c r="E40" i="1"/>
  <c r="H42" i="1"/>
  <c r="K3" i="1"/>
  <c r="W3" i="1"/>
  <c r="E7" i="1"/>
  <c r="K11" i="1"/>
  <c r="K19" i="1"/>
  <c r="K27" i="1"/>
  <c r="K35" i="1"/>
</calcChain>
</file>

<file path=xl/sharedStrings.xml><?xml version="1.0" encoding="utf-8"?>
<sst xmlns="http://schemas.openxmlformats.org/spreadsheetml/2006/main" count="527" uniqueCount="401">
  <si>
    <t>Area Name</t>
  </si>
  <si>
    <t>Year</t>
  </si>
  <si>
    <t>Age Group</t>
  </si>
  <si>
    <t>NH-AIAN</t>
  </si>
  <si>
    <t>% NH-AIAN
row %</t>
  </si>
  <si>
    <t>% NH-AIAN
column %</t>
  </si>
  <si>
    <t xml:space="preserve">Hispanic </t>
  </si>
  <si>
    <t>% Hispanic
row %</t>
  </si>
  <si>
    <t>% Hispanic
column %</t>
  </si>
  <si>
    <t>NH-Black</t>
  </si>
  <si>
    <t>% NH-Black
row %</t>
  </si>
  <si>
    <t>% NH-Black
column %</t>
  </si>
  <si>
    <t>NH-NHOPI</t>
  </si>
  <si>
    <t>% NH-NHOPI
row %</t>
  </si>
  <si>
    <t>% NH-NHOPI
column %</t>
  </si>
  <si>
    <t>NH-Asian</t>
  </si>
  <si>
    <t>NH-Asian
row %</t>
  </si>
  <si>
    <t>NH-Asian
column %</t>
  </si>
  <si>
    <t>NH-Two or More Races</t>
  </si>
  <si>
    <t>NH-Two or More Races
row %</t>
  </si>
  <si>
    <t>NH-Two or More Races
column %</t>
  </si>
  <si>
    <t>NH-White</t>
  </si>
  <si>
    <t>NH-White
row %</t>
  </si>
  <si>
    <t>NH-White
column %</t>
  </si>
  <si>
    <t>Total</t>
  </si>
  <si>
    <t>Washington</t>
  </si>
  <si>
    <t>0-2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</si>
  <si>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</si>
  <si>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</si>
  <si>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</si>
  <si>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</si>
  <si>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</si>
  <si>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</si>
  <si>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</si>
  <si>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</si>
  <si>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</si>
  <si>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</si>
  <si>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</si>
  <si>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</si>
  <si>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</si>
  <si>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</si>
  <si>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</si>
  <si>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</si>
  <si>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</si>
  <si>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</si>
  <si>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</si>
  <si>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</si>
  <si>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</si>
  <si>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</si>
  <si>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</si>
  <si>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</si>
  <si>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</si>
  <si>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</si>
  <si>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</si>
  <si>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</si>
  <si>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</si>
  <si>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</si>
  <si>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</si>
  <si>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</si>
  <si>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</si>
  <si>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</si>
  <si>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</si>
  <si>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</si>
  <si>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</si>
  <si>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</si>
  <si>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</si>
  <si>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*Source: Office of Financial Management (OFM), Estimates of April 1 population by age, sex, race and Hispanic origin.  </t>
  </si>
  <si>
    <t>Largest School District</t>
  </si>
  <si>
    <t>School Districts Included</t>
  </si>
  <si>
    <t>Locale 1</t>
  </si>
  <si>
    <t>Locale 2</t>
  </si>
  <si>
    <t>Central Valley</t>
  </si>
  <si>
    <t>Locale 3</t>
  </si>
  <si>
    <t>Mead</t>
  </si>
  <si>
    <t>Locale 4</t>
  </si>
  <si>
    <t>Pullman</t>
  </si>
  <si>
    <t>Locale 5</t>
  </si>
  <si>
    <t>East Valley (Spokane)</t>
  </si>
  <si>
    <t>Locale 6</t>
  </si>
  <si>
    <t>West Valley (Spokane)</t>
  </si>
  <si>
    <t>Orchard Prairie, West Valley (Spokane)</t>
  </si>
  <si>
    <t>Locale 7</t>
  </si>
  <si>
    <t>Cheney</t>
  </si>
  <si>
    <t>Cheney, Freeman, Great Northern, Liberty, Medical Lake</t>
  </si>
  <si>
    <t>Locale 8</t>
  </si>
  <si>
    <t>Riverside</t>
  </si>
  <si>
    <t>Deer Park, Nine Mile Falls, Riverside</t>
  </si>
  <si>
    <t>Locale 9</t>
  </si>
  <si>
    <t>Colville</t>
  </si>
  <si>
    <t>Chewelah, Colville</t>
  </si>
  <si>
    <t>Locale 10</t>
  </si>
  <si>
    <t>Newport</t>
  </si>
  <si>
    <t>Cusick, Evergreen (Stevens), Loon Lake, Mary Walker, Newport, Selkirk, Summit Valley, Valley, Wellpinit</t>
  </si>
  <si>
    <t>Locale 11</t>
  </si>
  <si>
    <t>Kettle Falls</t>
  </si>
  <si>
    <t>Columbia (Stevens), Curlew, Inchelium, Keller, Kettle Falls, Northport, Onion Creek, Orient, Republic</t>
  </si>
  <si>
    <t>Locale 12</t>
  </si>
  <si>
    <t>Reardan</t>
  </si>
  <si>
    <t>Almira, Benge, Creston, Davenport, Harrington, Lind, Odessa, Reardan, Ritzville, Sprague, Washtucna, Wilbur</t>
  </si>
  <si>
    <t>Locale 13</t>
  </si>
  <si>
    <t>Colfax</t>
  </si>
  <si>
    <t>Colfax, Colton, Endicott, Garfield, Lacrosse, Lamont, Oakesdale, Palouse, Rosalia, St John, Steptoe, Tekoa</t>
  </si>
  <si>
    <t>Locale 14</t>
  </si>
  <si>
    <t>Locale 15</t>
  </si>
  <si>
    <t>West Valley (Yakima)</t>
  </si>
  <si>
    <t>Locale 16</t>
  </si>
  <si>
    <t>Sunnyside</t>
  </si>
  <si>
    <t>Grandview, Sunnyside</t>
  </si>
  <si>
    <t>Locale 17</t>
  </si>
  <si>
    <t>Ellensburg</t>
  </si>
  <si>
    <t>Locale 18</t>
  </si>
  <si>
    <t>Cle Elum-Roslyn</t>
  </si>
  <si>
    <t>Cle Elum-Roslyn, Damman, Easton, Kittitas, Royal, Thorp, Wahluke</t>
  </si>
  <si>
    <t>Locale 19</t>
  </si>
  <si>
    <t>Selah</t>
  </si>
  <si>
    <t>Highland, Naches Valley, Selah</t>
  </si>
  <si>
    <t>Locale 20</t>
  </si>
  <si>
    <t>Goldendale</t>
  </si>
  <si>
    <t>Bickleton, Goldendale, Mabton, Mount Adams</t>
  </si>
  <si>
    <t>Locale 21</t>
  </si>
  <si>
    <t>East Valley (Yakima)</t>
  </si>
  <si>
    <t>East Valley (Yakima), Granger, Zillah</t>
  </si>
  <si>
    <t>Locale 22</t>
  </si>
  <si>
    <t>Toppenish</t>
  </si>
  <si>
    <t>Toppenish, Union Gap, Wapato</t>
  </si>
  <si>
    <t>Locale 23</t>
  </si>
  <si>
    <t>Othello</t>
  </si>
  <si>
    <t>North Franklin, Othello</t>
  </si>
  <si>
    <t>Locale 24</t>
  </si>
  <si>
    <t>Prosser</t>
  </si>
  <si>
    <t>Kiona Benton, Paterson, Prosser</t>
  </si>
  <si>
    <t>Locale 25</t>
  </si>
  <si>
    <t>Kennewick</t>
  </si>
  <si>
    <t>Finley, Kennewick</t>
  </si>
  <si>
    <t>Locale 26</t>
  </si>
  <si>
    <t>Columbia (Walla Walla)</t>
  </si>
  <si>
    <t>Columbia (Walla Walla), Dayton, Dixie, Kahlotus, Pomeroy, Prescott, Star, Starbuck, Touchet, Waitsburg</t>
  </si>
  <si>
    <t>Locale 27</t>
  </si>
  <si>
    <t>College Place, Walla Walla</t>
  </si>
  <si>
    <t>Locale 28</t>
  </si>
  <si>
    <t>Clarkston</t>
  </si>
  <si>
    <t>Asotin-Anatone, Clarkston</t>
  </si>
  <si>
    <t>Locale 29</t>
  </si>
  <si>
    <t>Pasco</t>
  </si>
  <si>
    <t>Locale 30</t>
  </si>
  <si>
    <t>Richland</t>
  </si>
  <si>
    <t>Locale 31</t>
  </si>
  <si>
    <t>Tonasket</t>
  </si>
  <si>
    <t>Methow Valley, Oroville, Tonasket</t>
  </si>
  <si>
    <t>Locale 32</t>
  </si>
  <si>
    <t>Omak</t>
  </si>
  <si>
    <t>Okanogan, Omak</t>
  </si>
  <si>
    <t>Locale 33</t>
  </si>
  <si>
    <t>Grand Coulee Dam</t>
  </si>
  <si>
    <t>Bridgeport, Coulee-Hartline, Grand Coulee Dam, Mansfield, Nespelem, Soap Lake, Warden, Wilson Creek</t>
  </si>
  <si>
    <t>Locale 34</t>
  </si>
  <si>
    <t>Ephrata</t>
  </si>
  <si>
    <t>Ephrata, Quincy</t>
  </si>
  <si>
    <t>Locale 35</t>
  </si>
  <si>
    <t>Lake Chelan</t>
  </si>
  <si>
    <t>Brewster, Entiat, Lake Chelan, Manson, Orondo, Palisades, Pateros, Stehekin, Waterville</t>
  </si>
  <si>
    <t>Locale 36</t>
  </si>
  <si>
    <t>Cascade</t>
  </si>
  <si>
    <t>Cascade, Cashmere</t>
  </si>
  <si>
    <t>Locale 37</t>
  </si>
  <si>
    <t>Eastmont</t>
  </si>
  <si>
    <t>Locale 38</t>
  </si>
  <si>
    <t>Wenatchee</t>
  </si>
  <si>
    <t>Locale 39</t>
  </si>
  <si>
    <t>Moses Lake</t>
  </si>
  <si>
    <t>Locale 40</t>
  </si>
  <si>
    <t>Lynden</t>
  </si>
  <si>
    <t>Blaine, Lynden</t>
  </si>
  <si>
    <t>Locale 41</t>
  </si>
  <si>
    <t>Mount Baker</t>
  </si>
  <si>
    <t>Meridian, Mount Baker, Nooksack Valley</t>
  </si>
  <si>
    <t>Locale 42</t>
  </si>
  <si>
    <t>San Juan Island</t>
  </si>
  <si>
    <t>Lopez Island, Orcas Island, San Juan Island, Shaw Island</t>
  </si>
  <si>
    <t>Locale 43</t>
  </si>
  <si>
    <t>Anacortes</t>
  </si>
  <si>
    <t>Locale 44</t>
  </si>
  <si>
    <t>Burlington Edison</t>
  </si>
  <si>
    <t>Locale 45</t>
  </si>
  <si>
    <t>Sultan</t>
  </si>
  <si>
    <t>Concrete, Darrington, Granite Falls, Index, Sultan</t>
  </si>
  <si>
    <t>Locale 46</t>
  </si>
  <si>
    <t>Mt Vernon</t>
  </si>
  <si>
    <t>Conway, La Conner, Mt Vernon</t>
  </si>
  <si>
    <t>Locale 47</t>
  </si>
  <si>
    <t>Arlington</t>
  </si>
  <si>
    <t>Arlington, Lakewood</t>
  </si>
  <si>
    <t>Locale 48</t>
  </si>
  <si>
    <t>South Whidbey</t>
  </si>
  <si>
    <t>Coupeville, South Whidbey</t>
  </si>
  <si>
    <t>Locale 49</t>
  </si>
  <si>
    <t>Edmonds</t>
  </si>
  <si>
    <t>Locale 50</t>
  </si>
  <si>
    <t>Everett</t>
  </si>
  <si>
    <t>Locale 51</t>
  </si>
  <si>
    <t>Ferndale</t>
  </si>
  <si>
    <t>Locale 52</t>
  </si>
  <si>
    <t>Bellingham</t>
  </si>
  <si>
    <t>Locale 53</t>
  </si>
  <si>
    <t>Lake Stevens</t>
  </si>
  <si>
    <t>Locale 54</t>
  </si>
  <si>
    <t>Marysville</t>
  </si>
  <si>
    <t>Locale 55</t>
  </si>
  <si>
    <t>Monroe</t>
  </si>
  <si>
    <t>Locale 56</t>
  </si>
  <si>
    <t>Mukilteo</t>
  </si>
  <si>
    <t>Locale 57</t>
  </si>
  <si>
    <t>Oak Harbor</t>
  </si>
  <si>
    <t>Locale 58</t>
  </si>
  <si>
    <t>Sedro Woolley</t>
  </si>
  <si>
    <t>Locale 59</t>
  </si>
  <si>
    <t>Locale 60</t>
  </si>
  <si>
    <t>Stanwood</t>
  </si>
  <si>
    <t>Locale 61</t>
  </si>
  <si>
    <t>Riverview</t>
  </si>
  <si>
    <t>Riverview, Skykomish</t>
  </si>
  <si>
    <t>Locale 62</t>
  </si>
  <si>
    <t>Renton</t>
  </si>
  <si>
    <t>Renton, South Central</t>
  </si>
  <si>
    <t>Locale 63</t>
  </si>
  <si>
    <t>Peninsula</t>
  </si>
  <si>
    <t>Peninsula, Vashon Island</t>
  </si>
  <si>
    <t>Locale 64</t>
  </si>
  <si>
    <t>University Place</t>
  </si>
  <si>
    <t>Steilacoom, University Place</t>
  </si>
  <si>
    <t>Locale 65</t>
  </si>
  <si>
    <t>Puyallup</t>
  </si>
  <si>
    <t>Fife, Puyallup</t>
  </si>
  <si>
    <t>Locale 66</t>
  </si>
  <si>
    <t>Sumner</t>
  </si>
  <si>
    <t>Dieringer, Sumner</t>
  </si>
  <si>
    <t>Locale 67</t>
  </si>
  <si>
    <t>Eatonville</t>
  </si>
  <si>
    <t>Carbonado, Eatonville, Orting</t>
  </si>
  <si>
    <t>Locale 68</t>
  </si>
  <si>
    <t>Seattle</t>
  </si>
  <si>
    <t>Locale 69</t>
  </si>
  <si>
    <t>Tacoma</t>
  </si>
  <si>
    <t>Locale 70</t>
  </si>
  <si>
    <t>Lake Washington</t>
  </si>
  <si>
    <t>Locale 71</t>
  </si>
  <si>
    <t>Kent</t>
  </si>
  <si>
    <t>Locale 72</t>
  </si>
  <si>
    <t>Federal Way</t>
  </si>
  <si>
    <t>Locale 73</t>
  </si>
  <si>
    <t>Highline</t>
  </si>
  <si>
    <t>Locale 74</t>
  </si>
  <si>
    <t>Bellevue</t>
  </si>
  <si>
    <t>Locale 75</t>
  </si>
  <si>
    <t>Northshore</t>
  </si>
  <si>
    <t>Locale 76</t>
  </si>
  <si>
    <t>Clover Park</t>
  </si>
  <si>
    <t>Locale 77</t>
  </si>
  <si>
    <t>Bethel</t>
  </si>
  <si>
    <t>Locale 78</t>
  </si>
  <si>
    <t>Issaquah</t>
  </si>
  <si>
    <t>Locale 79</t>
  </si>
  <si>
    <t>Auburn</t>
  </si>
  <si>
    <t>Locale 80</t>
  </si>
  <si>
    <t>Shoreline</t>
  </si>
  <si>
    <t>Locale 81</t>
  </si>
  <si>
    <t>Franklin Pierce</t>
  </si>
  <si>
    <t>Locale 82</t>
  </si>
  <si>
    <t>Tahoma</t>
  </si>
  <si>
    <t>Locale 83</t>
  </si>
  <si>
    <t>Snoqualmie Valley</t>
  </si>
  <si>
    <t>Locale 84</t>
  </si>
  <si>
    <t>Enumclaw</t>
  </si>
  <si>
    <t>Locale 85</t>
  </si>
  <si>
    <t>White River</t>
  </si>
  <si>
    <t>Locale 86</t>
  </si>
  <si>
    <t>Mercer Island</t>
  </si>
  <si>
    <t>Locale 87</t>
  </si>
  <si>
    <t>Bainbridge Island</t>
  </si>
  <si>
    <t>Locale 88</t>
  </si>
  <si>
    <t>North Thurston</t>
  </si>
  <si>
    <t>Locale 89</t>
  </si>
  <si>
    <t>Olympia</t>
  </si>
  <si>
    <t>Locale 90</t>
  </si>
  <si>
    <t>Tumwater</t>
  </si>
  <si>
    <t>Locale 91</t>
  </si>
  <si>
    <t>Yelm</t>
  </si>
  <si>
    <t>Locale 92</t>
  </si>
  <si>
    <t>Centralia</t>
  </si>
  <si>
    <t>Locale 93</t>
  </si>
  <si>
    <t>Rochester</t>
  </si>
  <si>
    <t>Rainier, Rochester, Tenino</t>
  </si>
  <si>
    <t>Locale 94</t>
  </si>
  <si>
    <t>Shelton</t>
  </si>
  <si>
    <t>Griffin, Shelton</t>
  </si>
  <si>
    <t>Locale 95</t>
  </si>
  <si>
    <t>Onalaska</t>
  </si>
  <si>
    <t>Morton, Mossyrock, Onalaska, Toledo, White Pass</t>
  </si>
  <si>
    <t>Locale 96</t>
  </si>
  <si>
    <t>Chehalis</t>
  </si>
  <si>
    <t>Adna, Chehalis, Evaline, Napavine, Winlock</t>
  </si>
  <si>
    <t>Locale 97</t>
  </si>
  <si>
    <t>Ocosta</t>
  </si>
  <si>
    <t>Boistfort, North River, Ocosta, Pe Ell, Raymond, South Bend, Willapa Valley</t>
  </si>
  <si>
    <t>Locale 98</t>
  </si>
  <si>
    <t>Elma</t>
  </si>
  <si>
    <t>Elma, Mc Cleary, Montesano, Oakville, Satsop</t>
  </si>
  <si>
    <t>Locale 99</t>
  </si>
  <si>
    <t>Aberdeen</t>
  </si>
  <si>
    <t>Aberdeen, Cosmopolis, Hoquiam</t>
  </si>
  <si>
    <t>Locale 100</t>
  </si>
  <si>
    <t>Pioneer</t>
  </si>
  <si>
    <t>Grapeview, Hood Canal, Mary M Knight, North Beach, Pioneer, Quinault, Southside, Taholah, Wishkah Valley</t>
  </si>
  <si>
    <t>Locale 101</t>
  </si>
  <si>
    <t>Central Kitsap</t>
  </si>
  <si>
    <t>Central Kitsap, North Mason</t>
  </si>
  <si>
    <t>Locale 102</t>
  </si>
  <si>
    <t>Port Angeles</t>
  </si>
  <si>
    <t>Port Angeles, Sequim</t>
  </si>
  <si>
    <t>Locale 103</t>
  </si>
  <si>
    <t>Port Townsend</t>
  </si>
  <si>
    <t>Chimacum, Port Townsend</t>
  </si>
  <si>
    <t>Locale 104</t>
  </si>
  <si>
    <t>South Kitsap</t>
  </si>
  <si>
    <t>Locale 105</t>
  </si>
  <si>
    <t>Bremerton</t>
  </si>
  <si>
    <t>Locale 106</t>
  </si>
  <si>
    <t>North Kitsap</t>
  </si>
  <si>
    <t>Locale 107</t>
  </si>
  <si>
    <t>Quillayute Valley</t>
  </si>
  <si>
    <t>Brinnon, Cape Flattery, Crescent, Queets-Clearwater, Quilcene, Quillayute Valley</t>
  </si>
  <si>
    <t>Locale 108</t>
  </si>
  <si>
    <t>Vancouver</t>
  </si>
  <si>
    <t>Locale 109</t>
  </si>
  <si>
    <t>Evergreen (Clark)</t>
  </si>
  <si>
    <t>Locale 110</t>
  </si>
  <si>
    <t>Battle Ground</t>
  </si>
  <si>
    <t>Locale 111</t>
  </si>
  <si>
    <t>Longview</t>
  </si>
  <si>
    <t>Locale 112</t>
  </si>
  <si>
    <t>Kelso</t>
  </si>
  <si>
    <t>Locale 113</t>
  </si>
  <si>
    <t>Ocean Beach</t>
  </si>
  <si>
    <t>Naselle-Grays River, Ocean Beach, Wahkiakum</t>
  </si>
  <si>
    <t>Locale 114</t>
  </si>
  <si>
    <t>Woodland</t>
  </si>
  <si>
    <t>Castle Rock, Kalama, Toutle Lake, Woodland</t>
  </si>
  <si>
    <t>Locale 115</t>
  </si>
  <si>
    <t>Ridgefield</t>
  </si>
  <si>
    <t xml:space="preserve">Green Mountain, La Center, Ridgefield, </t>
  </si>
  <si>
    <t>Locale 116</t>
  </si>
  <si>
    <t>Camas</t>
  </si>
  <si>
    <t>Camas, Hockinson</t>
  </si>
  <si>
    <t>Locale 117</t>
  </si>
  <si>
    <t>Washougal</t>
  </si>
  <si>
    <t>Mount Pleasant, Skamania, Washougal</t>
  </si>
  <si>
    <t>Locale 118</t>
  </si>
  <si>
    <t>White Salmon</t>
  </si>
  <si>
    <t>Centerville, Glenwood, Klickitat, Lyle, Mill A, Roosevelt, Stevenson-Carson, Trout Lake, White Salmon, Wishram</t>
  </si>
  <si>
    <t>School Locale</t>
  </si>
  <si>
    <t>Appendix C. Facilities that provide residential treatment services for pregnant and parenting women who are in recovery</t>
  </si>
  <si>
    <t>Appendix B. Race-ethnicity distribution for children ages 0-2*</t>
  </si>
  <si>
    <t>Appendix A. School Locale and Associated School Districts</t>
  </si>
  <si>
    <t>County</t>
  </si>
  <si>
    <t>Agency</t>
  </si>
  <si>
    <t>Program Name</t>
  </si>
  <si>
    <t>Client / Child Capacity</t>
  </si>
  <si>
    <t>Average Enrollment Delay</t>
  </si>
  <si>
    <t>Evergreen Recovery Centers</t>
  </si>
  <si>
    <t>Building B</t>
  </si>
  <si>
    <t>14 / 6</t>
  </si>
  <si>
    <t>Only children under 6 months (infants)</t>
  </si>
  <si>
    <t>4 weeks</t>
  </si>
  <si>
    <t>Building C</t>
  </si>
  <si>
    <t>Children under 6 years</t>
  </si>
  <si>
    <t>Triumph Treatment Services</t>
  </si>
  <si>
    <t>Casita</t>
  </si>
  <si>
    <t>16 / 16</t>
  </si>
  <si>
    <t>Riel House</t>
  </si>
  <si>
    <t>Beth’s Place</t>
  </si>
  <si>
    <t>New Horizon Care Centers</t>
  </si>
  <si>
    <t>Isabella House</t>
  </si>
  <si>
    <t>28-30 / 20</t>
  </si>
  <si>
    <t>Accepts 45 total individuals, mothers and children.</t>
  </si>
  <si>
    <t>8 weeks</t>
  </si>
  <si>
    <t>Cowlitz Family Health Center</t>
  </si>
  <si>
    <t>PPW Residential</t>
  </si>
  <si>
    <t>Child capacity varies based on the on-site daycare.  Children up to 5 years old not yet enrolled in school.</t>
  </si>
  <si>
    <t>2 weeks</t>
  </si>
  <si>
    <t>Behavioral Health Resources (BHR)</t>
  </si>
  <si>
    <t>Harvest Home</t>
  </si>
  <si>
    <t>16 / 8</t>
  </si>
  <si>
    <t>Children ages 0-3.</t>
  </si>
  <si>
    <t>Life Line Connections</t>
  </si>
  <si>
    <t>17 / 18</t>
  </si>
  <si>
    <t>Children under 5 years old and not yet enrolled in school.</t>
  </si>
  <si>
    <t>Up to 90 days</t>
  </si>
  <si>
    <t>Special Requirements</t>
  </si>
  <si>
    <t>3 - 4 weeks</t>
  </si>
  <si>
    <t>9 / 11</t>
  </si>
  <si>
    <t>Note. As of April 2020, Washington State Health Care Authority.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</si>
</sst>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22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thin">
        <color indexed="64"/>
      </bottom>
      <diagonal/>
    </border>
    <border>
      <left style="thin">
        <color indexed="64"/>
      </left>
      <right style="medium">
        <color rgb="FFBFBFBF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thin">
        <color indexed="64"/>
      </top>
      <bottom style="thin">
        <color indexed="64"/>
      </bottom>
      <diagonal/>
    </border>
    <border>
      <left/>
      <right style="medium">
        <color rgb="FFBFBFBF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BFBFBF"/>
      </right>
      <top/>
      <bottom style="medium">
        <color rgb="FFBFBFBF"/>
      </bottom>
      <diagonal/>
    </border>
    <border>
      <left/>
      <right style="thin">
        <color indexed="64"/>
      </right>
      <top/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thin">
        <color indexed="64"/>
      </right>
      <top style="medium">
        <color rgb="FFBFBFBF"/>
      </top>
      <bottom/>
      <diagonal/>
    </border>
    <border>
      <left style="medium">
        <color rgb="FFBFBFBF"/>
      </left>
      <right style="thin">
        <color indexed="64"/>
      </right>
      <top/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 style="medium">
        <color rgb="FFBFBFBF"/>
      </top>
      <bottom style="thin">
        <color indexed="64"/>
      </bottom>
      <diagonal/>
    </border>
    <border>
      <left style="medium">
        <color rgb="FFBFBFBF"/>
      </left>
      <right style="thin">
        <color indexed="64"/>
      </right>
      <top style="medium">
        <color rgb="FFBFBFBF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/>
    <xf numFmtId="0" fontId="1" fillId="0" borderId="0"/>
  </cellStyleXfs>
  <cellXfs count="53">
    <xf numFmtId="0" fontId="0" fillId="0" borderId="0" xfId="0"/>
    <xf numFmtId="49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wrapText="1"/>
    </xf>
    <xf numFmtId="164" fontId="4" fillId="0" borderId="3" xfId="0" applyNumberFormat="1" applyFont="1" applyFill="1" applyBorder="1" applyAlignment="1" applyProtection="1">
      <alignment horizontal="left" wrapText="1"/>
    </xf>
    <xf numFmtId="3" fontId="4" fillId="0" borderId="3" xfId="0" applyNumberFormat="1" applyFont="1" applyFill="1" applyBorder="1" applyAlignment="1" applyProtection="1">
      <alignment horizontal="left" wrapText="1"/>
    </xf>
    <xf numFmtId="165" fontId="4" fillId="0" borderId="3" xfId="1" applyNumberFormat="1" applyFont="1" applyFill="1" applyBorder="1" applyAlignment="1" applyProtection="1">
      <alignment horizontal="left" wrapText="1"/>
    </xf>
    <xf numFmtId="3" fontId="5" fillId="0" borderId="3" xfId="0" applyNumberFormat="1" applyFont="1" applyFill="1" applyBorder="1" applyAlignment="1" applyProtection="1">
      <alignment horizontal="left" wrapText="1"/>
    </xf>
    <xf numFmtId="3" fontId="4" fillId="0" borderId="3" xfId="0" applyNumberFormat="1" applyFont="1" applyFill="1" applyBorder="1" applyAlignment="1" applyProtection="1">
      <alignment horizontal="right" wrapText="1"/>
    </xf>
    <xf numFmtId="165" fontId="4" fillId="0" borderId="3" xfId="1" applyNumberFormat="1" applyFont="1" applyFill="1" applyBorder="1" applyAlignment="1" applyProtection="1">
      <alignment horizontal="right" wrapText="1"/>
    </xf>
    <xf numFmtId="3" fontId="5" fillId="0" borderId="3" xfId="0" applyNumberFormat="1" applyFont="1" applyFill="1" applyBorder="1" applyAlignment="1" applyProtection="1">
      <alignment horizontal="right" wrapText="1"/>
    </xf>
    <xf numFmtId="0" fontId="7" fillId="0" borderId="0" xfId="2" applyFont="1"/>
    <xf numFmtId="0" fontId="2" fillId="2" borderId="4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0" xfId="3"/>
    <xf numFmtId="0" fontId="3" fillId="0" borderId="0" xfId="5" applyFont="1"/>
    <xf numFmtId="0" fontId="0" fillId="0" borderId="0" xfId="0" applyFont="1"/>
    <xf numFmtId="0" fontId="8" fillId="0" borderId="0" xfId="4" applyFill="1"/>
    <xf numFmtId="0" fontId="1" fillId="0" borderId="0" xfId="3" applyFill="1"/>
    <xf numFmtId="0" fontId="9" fillId="0" borderId="0" xfId="4" applyFont="1" applyFill="1"/>
    <xf numFmtId="0" fontId="8" fillId="0" borderId="5" xfId="4" applyFill="1" applyBorder="1"/>
    <xf numFmtId="0" fontId="11" fillId="0" borderId="0" xfId="0" applyFont="1"/>
    <xf numFmtId="0" fontId="11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49" fontId="13" fillId="3" borderId="8" xfId="0" applyNumberFormat="1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13" fillId="3" borderId="20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vertical="center" wrapText="1"/>
    </xf>
    <xf numFmtId="0" fontId="12" fillId="0" borderId="0" xfId="0" applyFont="1"/>
    <xf numFmtId="0" fontId="0" fillId="0" borderId="1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</cellXfs>
  <cellStyles count="6">
    <cellStyle name="Hyperlink" xfId="2" builtinId="8"/>
    <cellStyle name="Normal" xfId="0" builtinId="0"/>
    <cellStyle name="Normal 2" xfId="3" xr:uid="{00000000-0005-0000-0000-000002000000}"/>
    <cellStyle name="Normal 2 2" xfId="5" xr:uid="{00000000-0005-0000-0000-000003000000}"/>
    <cellStyle name="Normal 3" xfId="4" xr:uid="{00000000-0005-0000-0000-000004000000}"/>
    <cellStyle name="Percent" xfId="1" builtinId="5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fm.wa.gov/washington-data-research/population-demographics/population-estimates/estimates-april-1-population-age-sex-race-and-hispanic-ori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B22" sqref="B22"/>
    </sheetView>
  </sheetViews>
  <sheetFormatPr defaultColWidth="8.85546875" defaultRowHeight="15" x14ac:dyDescent="0.25"/>
  <cols>
    <col min="1" max="1" width="13.5703125" style="18" customWidth="1"/>
    <col min="2" max="2" width="22.140625" style="18" bestFit="1" customWidth="1"/>
    <col min="3" max="3" width="102.28515625" style="18" bestFit="1" customWidth="1"/>
    <col min="4" max="16384" width="8.85546875" style="18"/>
  </cols>
  <sheetData>
    <row r="1" spans="1:3" ht="18.75" x14ac:dyDescent="0.3">
      <c r="A1" s="25" t="s">
        <v>362</v>
      </c>
    </row>
    <row r="2" spans="1:3" ht="9" customHeight="1" x14ac:dyDescent="0.25">
      <c r="A2" s="20"/>
    </row>
    <row r="3" spans="1:3" s="17" customFormat="1" x14ac:dyDescent="0.25">
      <c r="A3" s="15" t="s">
        <v>359</v>
      </c>
      <c r="B3" s="15" t="s">
        <v>67</v>
      </c>
      <c r="C3" s="16" t="s">
        <v>68</v>
      </c>
    </row>
    <row r="4" spans="1:3" s="22" customFormat="1" x14ac:dyDescent="0.25">
      <c r="A4" s="21" t="s">
        <v>69</v>
      </c>
      <c r="B4" s="21" t="s">
        <v>58</v>
      </c>
      <c r="C4" s="21" t="s">
        <v>58</v>
      </c>
    </row>
    <row r="5" spans="1:3" s="22" customFormat="1" x14ac:dyDescent="0.25">
      <c r="A5" s="21" t="s">
        <v>70</v>
      </c>
      <c r="B5" s="21" t="s">
        <v>71</v>
      </c>
      <c r="C5" s="21" t="s">
        <v>71</v>
      </c>
    </row>
    <row r="6" spans="1:3" s="22" customFormat="1" x14ac:dyDescent="0.25">
      <c r="A6" s="21" t="s">
        <v>72</v>
      </c>
      <c r="B6" s="21" t="s">
        <v>73</v>
      </c>
      <c r="C6" s="21" t="s">
        <v>73</v>
      </c>
    </row>
    <row r="7" spans="1:3" s="22" customFormat="1" x14ac:dyDescent="0.25">
      <c r="A7" s="21" t="s">
        <v>74</v>
      </c>
      <c r="B7" s="21" t="s">
        <v>75</v>
      </c>
      <c r="C7" s="21" t="s">
        <v>75</v>
      </c>
    </row>
    <row r="8" spans="1:3" s="22" customFormat="1" x14ac:dyDescent="0.25">
      <c r="A8" s="21" t="s">
        <v>76</v>
      </c>
      <c r="B8" s="21" t="s">
        <v>77</v>
      </c>
      <c r="C8" s="21" t="s">
        <v>77</v>
      </c>
    </row>
    <row r="9" spans="1:3" s="22" customFormat="1" x14ac:dyDescent="0.25">
      <c r="A9" s="21" t="s">
        <v>78</v>
      </c>
      <c r="B9" s="21" t="s">
        <v>79</v>
      </c>
      <c r="C9" s="21" t="s">
        <v>80</v>
      </c>
    </row>
    <row r="10" spans="1:3" s="22" customFormat="1" x14ac:dyDescent="0.25">
      <c r="A10" s="21" t="s">
        <v>81</v>
      </c>
      <c r="B10" s="21" t="s">
        <v>82</v>
      </c>
      <c r="C10" s="21" t="s">
        <v>83</v>
      </c>
    </row>
    <row r="11" spans="1:3" s="22" customFormat="1" x14ac:dyDescent="0.25">
      <c r="A11" s="21" t="s">
        <v>84</v>
      </c>
      <c r="B11" s="21" t="s">
        <v>85</v>
      </c>
      <c r="C11" s="21" t="s">
        <v>86</v>
      </c>
    </row>
    <row r="12" spans="1:3" s="22" customFormat="1" x14ac:dyDescent="0.25">
      <c r="A12" s="21" t="s">
        <v>87</v>
      </c>
      <c r="B12" s="21" t="s">
        <v>88</v>
      </c>
      <c r="C12" s="21" t="s">
        <v>89</v>
      </c>
    </row>
    <row r="13" spans="1:3" s="22" customFormat="1" x14ac:dyDescent="0.25">
      <c r="A13" s="21" t="s">
        <v>90</v>
      </c>
      <c r="B13" s="21" t="s">
        <v>91</v>
      </c>
      <c r="C13" s="21" t="s">
        <v>92</v>
      </c>
    </row>
    <row r="14" spans="1:3" s="22" customFormat="1" x14ac:dyDescent="0.25">
      <c r="A14" s="21" t="s">
        <v>93</v>
      </c>
      <c r="B14" s="21" t="s">
        <v>94</v>
      </c>
      <c r="C14" s="21" t="s">
        <v>95</v>
      </c>
    </row>
    <row r="15" spans="1:3" s="22" customFormat="1" x14ac:dyDescent="0.25">
      <c r="A15" s="21" t="s">
        <v>96</v>
      </c>
      <c r="B15" s="21" t="s">
        <v>97</v>
      </c>
      <c r="C15" s="21" t="s">
        <v>98</v>
      </c>
    </row>
    <row r="16" spans="1:3" s="22" customFormat="1" x14ac:dyDescent="0.25">
      <c r="A16" s="21" t="s">
        <v>99</v>
      </c>
      <c r="B16" s="21" t="s">
        <v>100</v>
      </c>
      <c r="C16" s="21" t="s">
        <v>101</v>
      </c>
    </row>
    <row r="17" spans="1:3" s="22" customFormat="1" x14ac:dyDescent="0.25">
      <c r="A17" s="21" t="s">
        <v>102</v>
      </c>
      <c r="B17" s="21" t="s">
        <v>65</v>
      </c>
      <c r="C17" s="21" t="s">
        <v>65</v>
      </c>
    </row>
    <row r="18" spans="1:3" s="22" customFormat="1" x14ac:dyDescent="0.25">
      <c r="A18" s="21" t="s">
        <v>103</v>
      </c>
      <c r="B18" s="21" t="s">
        <v>104</v>
      </c>
      <c r="C18" s="21" t="s">
        <v>104</v>
      </c>
    </row>
    <row r="19" spans="1:3" s="22" customFormat="1" x14ac:dyDescent="0.25">
      <c r="A19" s="21" t="s">
        <v>105</v>
      </c>
      <c r="B19" s="21" t="s">
        <v>106</v>
      </c>
      <c r="C19" s="21" t="s">
        <v>107</v>
      </c>
    </row>
    <row r="20" spans="1:3" s="22" customFormat="1" x14ac:dyDescent="0.25">
      <c r="A20" s="21" t="s">
        <v>108</v>
      </c>
      <c r="B20" s="21" t="s">
        <v>109</v>
      </c>
      <c r="C20" s="21" t="s">
        <v>109</v>
      </c>
    </row>
    <row r="21" spans="1:3" s="22" customFormat="1" x14ac:dyDescent="0.25">
      <c r="A21" s="21" t="s">
        <v>110</v>
      </c>
      <c r="B21" s="21" t="s">
        <v>111</v>
      </c>
      <c r="C21" s="21" t="s">
        <v>112</v>
      </c>
    </row>
    <row r="22" spans="1:3" s="22" customFormat="1" x14ac:dyDescent="0.25">
      <c r="A22" s="21" t="s">
        <v>113</v>
      </c>
      <c r="B22" s="21" t="s">
        <v>114</v>
      </c>
      <c r="C22" s="21" t="s">
        <v>115</v>
      </c>
    </row>
    <row r="23" spans="1:3" s="22" customFormat="1" x14ac:dyDescent="0.25">
      <c r="A23" s="21" t="s">
        <v>116</v>
      </c>
      <c r="B23" s="21" t="s">
        <v>117</v>
      </c>
      <c r="C23" s="21" t="s">
        <v>118</v>
      </c>
    </row>
    <row r="24" spans="1:3" s="22" customFormat="1" x14ac:dyDescent="0.25">
      <c r="A24" s="21" t="s">
        <v>119</v>
      </c>
      <c r="B24" s="21" t="s">
        <v>120</v>
      </c>
      <c r="C24" s="21" t="s">
        <v>121</v>
      </c>
    </row>
    <row r="25" spans="1:3" s="22" customFormat="1" x14ac:dyDescent="0.25">
      <c r="A25" s="21" t="s">
        <v>122</v>
      </c>
      <c r="B25" s="21" t="s">
        <v>123</v>
      </c>
      <c r="C25" s="21" t="s">
        <v>124</v>
      </c>
    </row>
    <row r="26" spans="1:3" s="22" customFormat="1" x14ac:dyDescent="0.25">
      <c r="A26" s="21" t="s">
        <v>125</v>
      </c>
      <c r="B26" s="21" t="s">
        <v>126</v>
      </c>
      <c r="C26" s="21" t="s">
        <v>127</v>
      </c>
    </row>
    <row r="27" spans="1:3" s="22" customFormat="1" x14ac:dyDescent="0.25">
      <c r="A27" s="21" t="s">
        <v>128</v>
      </c>
      <c r="B27" s="21" t="s">
        <v>129</v>
      </c>
      <c r="C27" s="21" t="s">
        <v>130</v>
      </c>
    </row>
    <row r="28" spans="1:3" s="22" customFormat="1" x14ac:dyDescent="0.25">
      <c r="A28" s="21" t="s">
        <v>131</v>
      </c>
      <c r="B28" s="21" t="s">
        <v>132</v>
      </c>
      <c r="C28" s="21" t="s">
        <v>133</v>
      </c>
    </row>
    <row r="29" spans="1:3" s="22" customFormat="1" x14ac:dyDescent="0.25">
      <c r="A29" s="21" t="s">
        <v>134</v>
      </c>
      <c r="B29" s="21" t="s">
        <v>135</v>
      </c>
      <c r="C29" s="21" t="s">
        <v>136</v>
      </c>
    </row>
    <row r="30" spans="1:3" s="22" customFormat="1" x14ac:dyDescent="0.25">
      <c r="A30" s="21" t="s">
        <v>137</v>
      </c>
      <c r="B30" s="21" t="s">
        <v>62</v>
      </c>
      <c r="C30" s="21" t="s">
        <v>138</v>
      </c>
    </row>
    <row r="31" spans="1:3" s="22" customFormat="1" x14ac:dyDescent="0.25">
      <c r="A31" s="21" t="s">
        <v>139</v>
      </c>
      <c r="B31" s="21" t="s">
        <v>140</v>
      </c>
      <c r="C31" s="21" t="s">
        <v>141</v>
      </c>
    </row>
    <row r="32" spans="1:3" s="22" customFormat="1" x14ac:dyDescent="0.25">
      <c r="A32" s="21" t="s">
        <v>142</v>
      </c>
      <c r="B32" s="21" t="s">
        <v>143</v>
      </c>
      <c r="C32" s="21" t="s">
        <v>143</v>
      </c>
    </row>
    <row r="33" spans="1:3" s="22" customFormat="1" x14ac:dyDescent="0.25">
      <c r="A33" s="21" t="s">
        <v>144</v>
      </c>
      <c r="B33" s="21" t="s">
        <v>145</v>
      </c>
      <c r="C33" s="21" t="s">
        <v>145</v>
      </c>
    </row>
    <row r="34" spans="1:3" s="22" customFormat="1" x14ac:dyDescent="0.25">
      <c r="A34" s="21" t="s">
        <v>146</v>
      </c>
      <c r="B34" s="21" t="s">
        <v>147</v>
      </c>
      <c r="C34" s="21" t="s">
        <v>148</v>
      </c>
    </row>
    <row r="35" spans="1:3" s="22" customFormat="1" x14ac:dyDescent="0.25">
      <c r="A35" s="21" t="s">
        <v>149</v>
      </c>
      <c r="B35" s="21" t="s">
        <v>150</v>
      </c>
      <c r="C35" s="21" t="s">
        <v>151</v>
      </c>
    </row>
    <row r="36" spans="1:3" s="22" customFormat="1" x14ac:dyDescent="0.25">
      <c r="A36" s="21" t="s">
        <v>152</v>
      </c>
      <c r="B36" s="21" t="s">
        <v>153</v>
      </c>
      <c r="C36" s="21" t="s">
        <v>154</v>
      </c>
    </row>
    <row r="37" spans="1:3" s="22" customFormat="1" x14ac:dyDescent="0.25">
      <c r="A37" s="21" t="s">
        <v>155</v>
      </c>
      <c r="B37" s="21" t="s">
        <v>156</v>
      </c>
      <c r="C37" s="21" t="s">
        <v>157</v>
      </c>
    </row>
    <row r="38" spans="1:3" s="22" customFormat="1" x14ac:dyDescent="0.25">
      <c r="A38" s="21" t="s">
        <v>158</v>
      </c>
      <c r="B38" s="21" t="s">
        <v>159</v>
      </c>
      <c r="C38" s="21" t="s">
        <v>160</v>
      </c>
    </row>
    <row r="39" spans="1:3" s="22" customFormat="1" x14ac:dyDescent="0.25">
      <c r="A39" s="21" t="s">
        <v>161</v>
      </c>
      <c r="B39" s="21" t="s">
        <v>162</v>
      </c>
      <c r="C39" s="21" t="s">
        <v>163</v>
      </c>
    </row>
    <row r="40" spans="1:3" s="22" customFormat="1" x14ac:dyDescent="0.25">
      <c r="A40" s="21" t="s">
        <v>164</v>
      </c>
      <c r="B40" s="21" t="s">
        <v>165</v>
      </c>
      <c r="C40" s="21" t="s">
        <v>165</v>
      </c>
    </row>
    <row r="41" spans="1:3" s="22" customFormat="1" x14ac:dyDescent="0.25">
      <c r="A41" s="21" t="s">
        <v>166</v>
      </c>
      <c r="B41" s="21" t="s">
        <v>167</v>
      </c>
      <c r="C41" s="21" t="s">
        <v>167</v>
      </c>
    </row>
    <row r="42" spans="1:3" s="22" customFormat="1" x14ac:dyDescent="0.25">
      <c r="A42" s="21" t="s">
        <v>168</v>
      </c>
      <c r="B42" s="21" t="s">
        <v>169</v>
      </c>
      <c r="C42" s="21" t="s">
        <v>169</v>
      </c>
    </row>
    <row r="43" spans="1:3" s="22" customFormat="1" x14ac:dyDescent="0.25">
      <c r="A43" s="21" t="s">
        <v>170</v>
      </c>
      <c r="B43" s="21" t="s">
        <v>171</v>
      </c>
      <c r="C43" s="21" t="s">
        <v>172</v>
      </c>
    </row>
    <row r="44" spans="1:3" s="22" customFormat="1" x14ac:dyDescent="0.25">
      <c r="A44" s="21" t="s">
        <v>173</v>
      </c>
      <c r="B44" s="21" t="s">
        <v>174</v>
      </c>
      <c r="C44" s="21" t="s">
        <v>175</v>
      </c>
    </row>
    <row r="45" spans="1:3" s="22" customFormat="1" x14ac:dyDescent="0.25">
      <c r="A45" s="21" t="s">
        <v>176</v>
      </c>
      <c r="B45" s="21" t="s">
        <v>177</v>
      </c>
      <c r="C45" s="21" t="s">
        <v>178</v>
      </c>
    </row>
    <row r="46" spans="1:3" s="22" customFormat="1" x14ac:dyDescent="0.25">
      <c r="A46" s="21" t="s">
        <v>179</v>
      </c>
      <c r="B46" s="21" t="s">
        <v>180</v>
      </c>
      <c r="C46" s="21" t="s">
        <v>180</v>
      </c>
    </row>
    <row r="47" spans="1:3" s="22" customFormat="1" x14ac:dyDescent="0.25">
      <c r="A47" s="21" t="s">
        <v>181</v>
      </c>
      <c r="B47" s="21" t="s">
        <v>182</v>
      </c>
      <c r="C47" s="21" t="s">
        <v>182</v>
      </c>
    </row>
    <row r="48" spans="1:3" s="22" customFormat="1" x14ac:dyDescent="0.25">
      <c r="A48" s="21" t="s">
        <v>183</v>
      </c>
      <c r="B48" s="21" t="s">
        <v>184</v>
      </c>
      <c r="C48" s="23" t="s">
        <v>185</v>
      </c>
    </row>
    <row r="49" spans="1:3" s="22" customFormat="1" x14ac:dyDescent="0.25">
      <c r="A49" s="21" t="s">
        <v>186</v>
      </c>
      <c r="B49" s="21" t="s">
        <v>187</v>
      </c>
      <c r="C49" s="21" t="s">
        <v>188</v>
      </c>
    </row>
    <row r="50" spans="1:3" s="22" customFormat="1" x14ac:dyDescent="0.25">
      <c r="A50" s="21" t="s">
        <v>189</v>
      </c>
      <c r="B50" s="21" t="s">
        <v>190</v>
      </c>
      <c r="C50" s="21" t="s">
        <v>191</v>
      </c>
    </row>
    <row r="51" spans="1:3" s="22" customFormat="1" x14ac:dyDescent="0.25">
      <c r="A51" s="21" t="s">
        <v>192</v>
      </c>
      <c r="B51" s="21" t="s">
        <v>193</v>
      </c>
      <c r="C51" s="21" t="s">
        <v>194</v>
      </c>
    </row>
    <row r="52" spans="1:3" s="22" customFormat="1" x14ac:dyDescent="0.25">
      <c r="A52" s="21" t="s">
        <v>195</v>
      </c>
      <c r="B52" s="21" t="s">
        <v>196</v>
      </c>
      <c r="C52" s="21" t="s">
        <v>196</v>
      </c>
    </row>
    <row r="53" spans="1:3" s="22" customFormat="1" x14ac:dyDescent="0.25">
      <c r="A53" s="21" t="s">
        <v>197</v>
      </c>
      <c r="B53" s="21" t="s">
        <v>198</v>
      </c>
      <c r="C53" s="21" t="s">
        <v>198</v>
      </c>
    </row>
    <row r="54" spans="1:3" s="22" customFormat="1" x14ac:dyDescent="0.25">
      <c r="A54" s="21" t="s">
        <v>199</v>
      </c>
      <c r="B54" s="21" t="s">
        <v>200</v>
      </c>
      <c r="C54" s="21" t="s">
        <v>200</v>
      </c>
    </row>
    <row r="55" spans="1:3" s="22" customFormat="1" x14ac:dyDescent="0.25">
      <c r="A55" s="21" t="s">
        <v>201</v>
      </c>
      <c r="B55" s="21" t="s">
        <v>202</v>
      </c>
      <c r="C55" s="21" t="s">
        <v>202</v>
      </c>
    </row>
    <row r="56" spans="1:3" s="22" customFormat="1" x14ac:dyDescent="0.25">
      <c r="A56" s="21" t="s">
        <v>203</v>
      </c>
      <c r="B56" s="21" t="s">
        <v>204</v>
      </c>
      <c r="C56" s="21" t="s">
        <v>204</v>
      </c>
    </row>
    <row r="57" spans="1:3" s="22" customFormat="1" x14ac:dyDescent="0.25">
      <c r="A57" s="21" t="s">
        <v>205</v>
      </c>
      <c r="B57" s="21" t="s">
        <v>206</v>
      </c>
      <c r="C57" s="21" t="s">
        <v>206</v>
      </c>
    </row>
    <row r="58" spans="1:3" s="22" customFormat="1" x14ac:dyDescent="0.25">
      <c r="A58" s="21" t="s">
        <v>207</v>
      </c>
      <c r="B58" s="21" t="s">
        <v>208</v>
      </c>
      <c r="C58" s="21" t="s">
        <v>208</v>
      </c>
    </row>
    <row r="59" spans="1:3" s="22" customFormat="1" x14ac:dyDescent="0.25">
      <c r="A59" s="21" t="s">
        <v>209</v>
      </c>
      <c r="B59" s="21" t="s">
        <v>210</v>
      </c>
      <c r="C59" s="21" t="s">
        <v>210</v>
      </c>
    </row>
    <row r="60" spans="1:3" s="22" customFormat="1" x14ac:dyDescent="0.25">
      <c r="A60" s="21" t="s">
        <v>211</v>
      </c>
      <c r="B60" s="21" t="s">
        <v>212</v>
      </c>
      <c r="C60" s="21" t="s">
        <v>212</v>
      </c>
    </row>
    <row r="61" spans="1:3" s="22" customFormat="1" x14ac:dyDescent="0.25">
      <c r="A61" s="21" t="s">
        <v>213</v>
      </c>
      <c r="B61" s="21" t="s">
        <v>214</v>
      </c>
      <c r="C61" s="21" t="s">
        <v>214</v>
      </c>
    </row>
    <row r="62" spans="1:3" s="22" customFormat="1" x14ac:dyDescent="0.25">
      <c r="A62" s="21" t="s">
        <v>215</v>
      </c>
      <c r="B62" s="21" t="s">
        <v>57</v>
      </c>
      <c r="C62" s="21" t="s">
        <v>57</v>
      </c>
    </row>
    <row r="63" spans="1:3" s="22" customFormat="1" x14ac:dyDescent="0.25">
      <c r="A63" s="21" t="s">
        <v>216</v>
      </c>
      <c r="B63" s="21" t="s">
        <v>217</v>
      </c>
      <c r="C63" s="21" t="s">
        <v>217</v>
      </c>
    </row>
    <row r="64" spans="1:3" s="22" customFormat="1" x14ac:dyDescent="0.25">
      <c r="A64" s="21" t="s">
        <v>218</v>
      </c>
      <c r="B64" s="21" t="s">
        <v>219</v>
      </c>
      <c r="C64" s="21" t="s">
        <v>220</v>
      </c>
    </row>
    <row r="65" spans="1:3" s="22" customFormat="1" x14ac:dyDescent="0.25">
      <c r="A65" s="21" t="s">
        <v>221</v>
      </c>
      <c r="B65" s="21" t="s">
        <v>222</v>
      </c>
      <c r="C65" s="21" t="s">
        <v>223</v>
      </c>
    </row>
    <row r="66" spans="1:3" s="22" customFormat="1" x14ac:dyDescent="0.25">
      <c r="A66" s="21" t="s">
        <v>224</v>
      </c>
      <c r="B66" s="21" t="s">
        <v>225</v>
      </c>
      <c r="C66" s="21" t="s">
        <v>226</v>
      </c>
    </row>
    <row r="67" spans="1:3" s="22" customFormat="1" x14ac:dyDescent="0.25">
      <c r="A67" s="21" t="s">
        <v>227</v>
      </c>
      <c r="B67" s="21" t="s">
        <v>228</v>
      </c>
      <c r="C67" s="21" t="s">
        <v>229</v>
      </c>
    </row>
    <row r="68" spans="1:3" s="22" customFormat="1" x14ac:dyDescent="0.25">
      <c r="A68" s="21" t="s">
        <v>230</v>
      </c>
      <c r="B68" s="21" t="s">
        <v>231</v>
      </c>
      <c r="C68" s="21" t="s">
        <v>232</v>
      </c>
    </row>
    <row r="69" spans="1:3" s="22" customFormat="1" x14ac:dyDescent="0.25">
      <c r="A69" s="21" t="s">
        <v>233</v>
      </c>
      <c r="B69" s="21" t="s">
        <v>234</v>
      </c>
      <c r="C69" s="21" t="s">
        <v>235</v>
      </c>
    </row>
    <row r="70" spans="1:3" s="22" customFormat="1" x14ac:dyDescent="0.25">
      <c r="A70" s="21" t="s">
        <v>236</v>
      </c>
      <c r="B70" s="21" t="s">
        <v>237</v>
      </c>
      <c r="C70" s="21" t="s">
        <v>238</v>
      </c>
    </row>
    <row r="71" spans="1:3" s="22" customFormat="1" x14ac:dyDescent="0.25">
      <c r="A71" s="21" t="s">
        <v>239</v>
      </c>
      <c r="B71" s="21" t="s">
        <v>240</v>
      </c>
      <c r="C71" s="21" t="s">
        <v>240</v>
      </c>
    </row>
    <row r="72" spans="1:3" s="22" customFormat="1" x14ac:dyDescent="0.25">
      <c r="A72" s="21" t="s">
        <v>241</v>
      </c>
      <c r="B72" s="21" t="s">
        <v>242</v>
      </c>
      <c r="C72" s="21" t="s">
        <v>242</v>
      </c>
    </row>
    <row r="73" spans="1:3" s="22" customFormat="1" x14ac:dyDescent="0.25">
      <c r="A73" s="21" t="s">
        <v>243</v>
      </c>
      <c r="B73" s="21" t="s">
        <v>244</v>
      </c>
      <c r="C73" s="21" t="s">
        <v>244</v>
      </c>
    </row>
    <row r="74" spans="1:3" s="22" customFormat="1" x14ac:dyDescent="0.25">
      <c r="A74" s="21" t="s">
        <v>245</v>
      </c>
      <c r="B74" s="21" t="s">
        <v>246</v>
      </c>
      <c r="C74" s="21" t="s">
        <v>246</v>
      </c>
    </row>
    <row r="75" spans="1:3" s="22" customFormat="1" x14ac:dyDescent="0.25">
      <c r="A75" s="21" t="s">
        <v>247</v>
      </c>
      <c r="B75" s="21" t="s">
        <v>248</v>
      </c>
      <c r="C75" s="21" t="s">
        <v>248</v>
      </c>
    </row>
    <row r="76" spans="1:3" s="22" customFormat="1" x14ac:dyDescent="0.25">
      <c r="A76" s="21" t="s">
        <v>249</v>
      </c>
      <c r="B76" s="21" t="s">
        <v>250</v>
      </c>
      <c r="C76" s="21" t="s">
        <v>250</v>
      </c>
    </row>
    <row r="77" spans="1:3" s="22" customFormat="1" x14ac:dyDescent="0.25">
      <c r="A77" s="21" t="s">
        <v>251</v>
      </c>
      <c r="B77" s="21" t="s">
        <v>252</v>
      </c>
      <c r="C77" s="21" t="s">
        <v>252</v>
      </c>
    </row>
    <row r="78" spans="1:3" s="22" customFormat="1" x14ac:dyDescent="0.25">
      <c r="A78" s="21" t="s">
        <v>253</v>
      </c>
      <c r="B78" s="21" t="s">
        <v>254</v>
      </c>
      <c r="C78" s="21" t="s">
        <v>254</v>
      </c>
    </row>
    <row r="79" spans="1:3" s="22" customFormat="1" x14ac:dyDescent="0.25">
      <c r="A79" s="21" t="s">
        <v>255</v>
      </c>
      <c r="B79" s="21" t="s">
        <v>256</v>
      </c>
      <c r="C79" s="21" t="s">
        <v>256</v>
      </c>
    </row>
    <row r="80" spans="1:3" s="22" customFormat="1" x14ac:dyDescent="0.25">
      <c r="A80" s="21" t="s">
        <v>257</v>
      </c>
      <c r="B80" s="21" t="s">
        <v>258</v>
      </c>
      <c r="C80" s="21" t="s">
        <v>258</v>
      </c>
    </row>
    <row r="81" spans="1:3" s="22" customFormat="1" x14ac:dyDescent="0.25">
      <c r="A81" s="21" t="s">
        <v>259</v>
      </c>
      <c r="B81" s="21" t="s">
        <v>260</v>
      </c>
      <c r="C81" s="21" t="s">
        <v>260</v>
      </c>
    </row>
    <row r="82" spans="1:3" s="22" customFormat="1" x14ac:dyDescent="0.25">
      <c r="A82" s="21" t="s">
        <v>261</v>
      </c>
      <c r="B82" s="21" t="s">
        <v>262</v>
      </c>
      <c r="C82" s="21" t="s">
        <v>262</v>
      </c>
    </row>
    <row r="83" spans="1:3" s="22" customFormat="1" x14ac:dyDescent="0.25">
      <c r="A83" s="21" t="s">
        <v>263</v>
      </c>
      <c r="B83" s="21" t="s">
        <v>264</v>
      </c>
      <c r="C83" s="21" t="s">
        <v>264</v>
      </c>
    </row>
    <row r="84" spans="1:3" s="22" customFormat="1" x14ac:dyDescent="0.25">
      <c r="A84" s="21" t="s">
        <v>265</v>
      </c>
      <c r="B84" s="21" t="s">
        <v>266</v>
      </c>
      <c r="C84" s="21" t="s">
        <v>266</v>
      </c>
    </row>
    <row r="85" spans="1:3" s="22" customFormat="1" x14ac:dyDescent="0.25">
      <c r="A85" s="21" t="s">
        <v>267</v>
      </c>
      <c r="B85" s="21" t="s">
        <v>268</v>
      </c>
      <c r="C85" s="21" t="s">
        <v>268</v>
      </c>
    </row>
    <row r="86" spans="1:3" s="22" customFormat="1" x14ac:dyDescent="0.25">
      <c r="A86" s="21" t="s">
        <v>269</v>
      </c>
      <c r="B86" s="21" t="s">
        <v>270</v>
      </c>
      <c r="C86" s="21" t="s">
        <v>270</v>
      </c>
    </row>
    <row r="87" spans="1:3" s="22" customFormat="1" x14ac:dyDescent="0.25">
      <c r="A87" s="21" t="s">
        <v>271</v>
      </c>
      <c r="B87" s="21" t="s">
        <v>272</v>
      </c>
      <c r="C87" s="21" t="s">
        <v>272</v>
      </c>
    </row>
    <row r="88" spans="1:3" s="22" customFormat="1" x14ac:dyDescent="0.25">
      <c r="A88" s="21" t="s">
        <v>273</v>
      </c>
      <c r="B88" s="21" t="s">
        <v>274</v>
      </c>
      <c r="C88" s="21" t="s">
        <v>274</v>
      </c>
    </row>
    <row r="89" spans="1:3" s="22" customFormat="1" x14ac:dyDescent="0.25">
      <c r="A89" s="21" t="s">
        <v>275</v>
      </c>
      <c r="B89" s="21" t="s">
        <v>276</v>
      </c>
      <c r="C89" s="21" t="s">
        <v>276</v>
      </c>
    </row>
    <row r="90" spans="1:3" s="22" customFormat="1" x14ac:dyDescent="0.25">
      <c r="A90" s="21" t="s">
        <v>277</v>
      </c>
      <c r="B90" s="21" t="s">
        <v>278</v>
      </c>
      <c r="C90" s="21" t="s">
        <v>278</v>
      </c>
    </row>
    <row r="91" spans="1:3" s="22" customFormat="1" x14ac:dyDescent="0.25">
      <c r="A91" s="21" t="s">
        <v>279</v>
      </c>
      <c r="B91" s="21" t="s">
        <v>280</v>
      </c>
      <c r="C91" s="21" t="s">
        <v>280</v>
      </c>
    </row>
    <row r="92" spans="1:3" s="22" customFormat="1" x14ac:dyDescent="0.25">
      <c r="A92" s="21" t="s">
        <v>281</v>
      </c>
      <c r="B92" s="21" t="s">
        <v>282</v>
      </c>
      <c r="C92" s="21" t="s">
        <v>282</v>
      </c>
    </row>
    <row r="93" spans="1:3" s="22" customFormat="1" x14ac:dyDescent="0.25">
      <c r="A93" s="21" t="s">
        <v>283</v>
      </c>
      <c r="B93" s="21" t="s">
        <v>284</v>
      </c>
      <c r="C93" s="21" t="s">
        <v>284</v>
      </c>
    </row>
    <row r="94" spans="1:3" s="22" customFormat="1" x14ac:dyDescent="0.25">
      <c r="A94" s="21" t="s">
        <v>285</v>
      </c>
      <c r="B94" s="21" t="s">
        <v>286</v>
      </c>
      <c r="C94" s="21" t="s">
        <v>286</v>
      </c>
    </row>
    <row r="95" spans="1:3" s="22" customFormat="1" x14ac:dyDescent="0.25">
      <c r="A95" s="21" t="s">
        <v>287</v>
      </c>
      <c r="B95" s="21" t="s">
        <v>288</v>
      </c>
      <c r="C95" s="21" t="s">
        <v>288</v>
      </c>
    </row>
    <row r="96" spans="1:3" s="22" customFormat="1" x14ac:dyDescent="0.25">
      <c r="A96" s="21" t="s">
        <v>289</v>
      </c>
      <c r="B96" s="21" t="s">
        <v>290</v>
      </c>
      <c r="C96" s="21" t="s">
        <v>291</v>
      </c>
    </row>
    <row r="97" spans="1:3" s="22" customFormat="1" x14ac:dyDescent="0.25">
      <c r="A97" s="21" t="s">
        <v>292</v>
      </c>
      <c r="B97" s="21" t="s">
        <v>293</v>
      </c>
      <c r="C97" s="21" t="s">
        <v>294</v>
      </c>
    </row>
    <row r="98" spans="1:3" s="22" customFormat="1" x14ac:dyDescent="0.25">
      <c r="A98" s="21" t="s">
        <v>295</v>
      </c>
      <c r="B98" s="21" t="s">
        <v>296</v>
      </c>
      <c r="C98" s="21" t="s">
        <v>297</v>
      </c>
    </row>
    <row r="99" spans="1:3" s="22" customFormat="1" x14ac:dyDescent="0.25">
      <c r="A99" s="21" t="s">
        <v>298</v>
      </c>
      <c r="B99" s="21" t="s">
        <v>299</v>
      </c>
      <c r="C99" s="21" t="s">
        <v>300</v>
      </c>
    </row>
    <row r="100" spans="1:3" s="22" customFormat="1" x14ac:dyDescent="0.25">
      <c r="A100" s="21" t="s">
        <v>301</v>
      </c>
      <c r="B100" s="21" t="s">
        <v>302</v>
      </c>
      <c r="C100" s="21" t="s">
        <v>303</v>
      </c>
    </row>
    <row r="101" spans="1:3" s="22" customFormat="1" x14ac:dyDescent="0.25">
      <c r="A101" s="21" t="s">
        <v>304</v>
      </c>
      <c r="B101" s="21" t="s">
        <v>305</v>
      </c>
      <c r="C101" s="21" t="s">
        <v>306</v>
      </c>
    </row>
    <row r="102" spans="1:3" s="22" customFormat="1" x14ac:dyDescent="0.25">
      <c r="A102" s="21" t="s">
        <v>307</v>
      </c>
      <c r="B102" s="21" t="s">
        <v>308</v>
      </c>
      <c r="C102" s="21" t="s">
        <v>309</v>
      </c>
    </row>
    <row r="103" spans="1:3" s="22" customFormat="1" x14ac:dyDescent="0.25">
      <c r="A103" s="21" t="s">
        <v>310</v>
      </c>
      <c r="B103" s="21" t="s">
        <v>311</v>
      </c>
      <c r="C103" s="21" t="s">
        <v>312</v>
      </c>
    </row>
    <row r="104" spans="1:3" s="22" customFormat="1" x14ac:dyDescent="0.25">
      <c r="A104" s="21" t="s">
        <v>313</v>
      </c>
      <c r="B104" s="21" t="s">
        <v>314</v>
      </c>
      <c r="C104" s="21" t="s">
        <v>315</v>
      </c>
    </row>
    <row r="105" spans="1:3" s="22" customFormat="1" x14ac:dyDescent="0.25">
      <c r="A105" s="21" t="s">
        <v>316</v>
      </c>
      <c r="B105" s="21" t="s">
        <v>317</v>
      </c>
      <c r="C105" s="21" t="s">
        <v>318</v>
      </c>
    </row>
    <row r="106" spans="1:3" s="22" customFormat="1" x14ac:dyDescent="0.25">
      <c r="A106" s="21" t="s">
        <v>319</v>
      </c>
      <c r="B106" s="21" t="s">
        <v>320</v>
      </c>
      <c r="C106" s="21" t="s">
        <v>321</v>
      </c>
    </row>
    <row r="107" spans="1:3" s="22" customFormat="1" x14ac:dyDescent="0.25">
      <c r="A107" s="21" t="s">
        <v>322</v>
      </c>
      <c r="B107" s="21" t="s">
        <v>323</v>
      </c>
      <c r="C107" s="21" t="s">
        <v>323</v>
      </c>
    </row>
    <row r="108" spans="1:3" s="22" customFormat="1" x14ac:dyDescent="0.25">
      <c r="A108" s="21" t="s">
        <v>324</v>
      </c>
      <c r="B108" s="21" t="s">
        <v>325</v>
      </c>
      <c r="C108" s="21" t="s">
        <v>325</v>
      </c>
    </row>
    <row r="109" spans="1:3" s="22" customFormat="1" x14ac:dyDescent="0.25">
      <c r="A109" s="21" t="s">
        <v>326</v>
      </c>
      <c r="B109" s="21" t="s">
        <v>327</v>
      </c>
      <c r="C109" s="21" t="s">
        <v>327</v>
      </c>
    </row>
    <row r="110" spans="1:3" s="22" customFormat="1" x14ac:dyDescent="0.25">
      <c r="A110" s="21" t="s">
        <v>328</v>
      </c>
      <c r="B110" s="23" t="s">
        <v>329</v>
      </c>
      <c r="C110" s="21" t="s">
        <v>330</v>
      </c>
    </row>
    <row r="111" spans="1:3" s="22" customFormat="1" x14ac:dyDescent="0.25">
      <c r="A111" s="21" t="s">
        <v>331</v>
      </c>
      <c r="B111" s="21" t="s">
        <v>332</v>
      </c>
      <c r="C111" s="21" t="s">
        <v>332</v>
      </c>
    </row>
    <row r="112" spans="1:3" s="22" customFormat="1" x14ac:dyDescent="0.25">
      <c r="A112" s="21" t="s">
        <v>333</v>
      </c>
      <c r="B112" s="21" t="s">
        <v>334</v>
      </c>
      <c r="C112" s="21" t="s">
        <v>334</v>
      </c>
    </row>
    <row r="113" spans="1:3" s="22" customFormat="1" x14ac:dyDescent="0.25">
      <c r="A113" s="21" t="s">
        <v>335</v>
      </c>
      <c r="B113" s="21" t="s">
        <v>336</v>
      </c>
      <c r="C113" s="21" t="s">
        <v>336</v>
      </c>
    </row>
    <row r="114" spans="1:3" s="22" customFormat="1" x14ac:dyDescent="0.25">
      <c r="A114" s="21" t="s">
        <v>337</v>
      </c>
      <c r="B114" s="21" t="s">
        <v>338</v>
      </c>
      <c r="C114" s="21" t="s">
        <v>338</v>
      </c>
    </row>
    <row r="115" spans="1:3" s="22" customFormat="1" x14ac:dyDescent="0.25">
      <c r="A115" s="21" t="s">
        <v>339</v>
      </c>
      <c r="B115" s="21" t="s">
        <v>340</v>
      </c>
      <c r="C115" s="21" t="s">
        <v>340</v>
      </c>
    </row>
    <row r="116" spans="1:3" s="22" customFormat="1" x14ac:dyDescent="0.25">
      <c r="A116" s="21" t="s">
        <v>341</v>
      </c>
      <c r="B116" s="21" t="s">
        <v>342</v>
      </c>
      <c r="C116" s="21" t="s">
        <v>343</v>
      </c>
    </row>
    <row r="117" spans="1:3" s="22" customFormat="1" x14ac:dyDescent="0.25">
      <c r="A117" s="21" t="s">
        <v>344</v>
      </c>
      <c r="B117" s="21" t="s">
        <v>345</v>
      </c>
      <c r="C117" s="21" t="s">
        <v>346</v>
      </c>
    </row>
    <row r="118" spans="1:3" s="22" customFormat="1" x14ac:dyDescent="0.25">
      <c r="A118" s="21" t="s">
        <v>347</v>
      </c>
      <c r="B118" s="21" t="s">
        <v>348</v>
      </c>
      <c r="C118" s="21" t="s">
        <v>349</v>
      </c>
    </row>
    <row r="119" spans="1:3" s="22" customFormat="1" x14ac:dyDescent="0.25">
      <c r="A119" s="21" t="s">
        <v>350</v>
      </c>
      <c r="B119" s="21" t="s">
        <v>351</v>
      </c>
      <c r="C119" s="21" t="s">
        <v>352</v>
      </c>
    </row>
    <row r="120" spans="1:3" s="22" customFormat="1" x14ac:dyDescent="0.25">
      <c r="A120" s="21" t="s">
        <v>353</v>
      </c>
      <c r="B120" s="21" t="s">
        <v>354</v>
      </c>
      <c r="C120" s="21" t="s">
        <v>355</v>
      </c>
    </row>
    <row r="121" spans="1:3" s="22" customFormat="1" x14ac:dyDescent="0.25">
      <c r="A121" s="24" t="s">
        <v>356</v>
      </c>
      <c r="B121" s="24" t="s">
        <v>357</v>
      </c>
      <c r="C121" s="24" t="s">
        <v>358</v>
      </c>
    </row>
    <row r="122" spans="1:3" s="22" customFormat="1" x14ac:dyDescent="0.25"/>
    <row r="123" spans="1:3" x14ac:dyDescent="0.25">
      <c r="C123" s="19"/>
    </row>
  </sheetData>
  <conditionalFormatting sqref="C4:C121">
    <cfRule type="expression" dxfId="1" priority="7">
      <formula>AND(#REF!&gt;=2, #REF!&lt;10)</formula>
    </cfRule>
  </conditionalFormatting>
  <conditionalFormatting sqref="C4:C121">
    <cfRule type="expression" dxfId="0" priority="11">
      <formula>AND(#REF!&gt;=2, #REF!&lt;10)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2"/>
  <sheetViews>
    <sheetView zoomScale="112" zoomScaleNormal="112" workbookViewId="0">
      <pane xSplit="3" ySplit="3" topLeftCell="D4" activePane="bottomRight" state="frozen"/>
      <selection pane="topRight" activeCell="E1" sqref="E1"/>
      <selection pane="bottomLeft" activeCell="A3" sqref="A3"/>
      <selection pane="bottomRight" activeCell="E8" sqref="E8"/>
    </sheetView>
  </sheetViews>
  <sheetFormatPr defaultRowHeight="15" x14ac:dyDescent="0.25"/>
  <cols>
    <col min="2" max="2" width="6.140625" bestFit="1" customWidth="1"/>
    <col min="3" max="3" width="7" bestFit="1" customWidth="1"/>
    <col min="7" max="7" width="7.28515625" bestFit="1" customWidth="1"/>
    <col min="8" max="8" width="7.5703125" bestFit="1" customWidth="1"/>
    <col min="9" max="9" width="7.5703125" customWidth="1"/>
    <col min="10" max="10" width="7.5703125" bestFit="1" customWidth="1"/>
    <col min="11" max="11" width="7.7109375" bestFit="1" customWidth="1"/>
    <col min="12" max="12" width="7.7109375" customWidth="1"/>
    <col min="13" max="13" width="7" bestFit="1" customWidth="1"/>
    <col min="22" max="22" width="7.85546875" bestFit="1" customWidth="1"/>
    <col min="23" max="25" width="7.85546875" customWidth="1"/>
  </cols>
  <sheetData>
    <row r="1" spans="1:25" ht="18.75" x14ac:dyDescent="0.3">
      <c r="A1" s="25" t="s">
        <v>361</v>
      </c>
      <c r="J1" s="14" t="s">
        <v>66</v>
      </c>
    </row>
    <row r="2" spans="1:25" ht="33.75" x14ac:dyDescent="0.25">
      <c r="A2" s="1" t="s">
        <v>0</v>
      </c>
      <c r="B2" s="2" t="s">
        <v>1</v>
      </c>
      <c r="C2" s="1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3" t="s">
        <v>9</v>
      </c>
      <c r="K2" s="4" t="s">
        <v>10</v>
      </c>
      <c r="L2" s="4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5" t="s">
        <v>24</v>
      </c>
    </row>
    <row r="3" spans="1:25" x14ac:dyDescent="0.25">
      <c r="A3" s="6" t="s">
        <v>25</v>
      </c>
      <c r="B3" s="7">
        <v>2019</v>
      </c>
      <c r="C3" s="6" t="s">
        <v>26</v>
      </c>
      <c r="D3" s="8">
        <v>3587.6</v>
      </c>
      <c r="E3" s="9">
        <f t="shared" ref="E3" si="0">D3/Y3</f>
        <v>1.3161732845072032E-2</v>
      </c>
      <c r="F3" s="9">
        <f t="shared" ref="F3:F42" si="1">D3/3588</f>
        <v>0.99988851727982164</v>
      </c>
      <c r="G3" s="8">
        <v>68654.759999999995</v>
      </c>
      <c r="H3" s="9">
        <f t="shared" ref="H3" si="2">G3/Y3</f>
        <v>0.25187189476601002</v>
      </c>
      <c r="I3" s="9">
        <f t="shared" ref="I3:I42" si="3">G3/68655</f>
        <v>0.99999650426043252</v>
      </c>
      <c r="J3" s="8">
        <v>11737.2</v>
      </c>
      <c r="K3" s="9">
        <f t="shared" ref="K3" si="4">J3/Y3</f>
        <v>4.3059953938337461E-2</v>
      </c>
      <c r="L3" s="9">
        <f t="shared" ref="L3:L42" si="5">J3/11737</f>
        <v>1.000017040129505</v>
      </c>
      <c r="M3" s="8">
        <v>2536.0700000000002</v>
      </c>
      <c r="N3" s="9">
        <f t="shared" ref="N3" si="6">M3/Y3</f>
        <v>9.3040126592713324E-3</v>
      </c>
      <c r="O3" s="9">
        <f t="shared" ref="O3:O42" si="7">M3/2536</f>
        <v>1.0000276025236594</v>
      </c>
      <c r="P3" s="8">
        <v>21114.720000000001</v>
      </c>
      <c r="Q3" s="9">
        <f t="shared" ref="Q3" si="8">P3/Y3</f>
        <v>7.7463012526061817E-2</v>
      </c>
      <c r="R3" s="9">
        <f t="shared" ref="R3:R42" si="9">P3/21115</f>
        <v>0.99998673928486859</v>
      </c>
      <c r="S3" s="8">
        <v>29046.78</v>
      </c>
      <c r="T3" s="9">
        <f t="shared" ref="T3:T42" si="10">S3/Y3</f>
        <v>0.10656315039847848</v>
      </c>
      <c r="U3" s="9">
        <f t="shared" ref="U3:U42" si="11">S3/29047</f>
        <v>0.99999242606809646</v>
      </c>
      <c r="V3" s="8">
        <v>135900.96</v>
      </c>
      <c r="W3" s="9">
        <f t="shared" ref="W3" si="12">V3/Y3</f>
        <v>0.49857624286676894</v>
      </c>
      <c r="X3" s="9">
        <f t="shared" ref="X3:X42" si="13">V3/135901</f>
        <v>0.99999970566809659</v>
      </c>
      <c r="Y3" s="10">
        <f t="shared" ref="Y3" si="14">G3+V3+J3+D3+P3+M3+S3</f>
        <v>272578.08999999997</v>
      </c>
    </row>
    <row r="4" spans="1:25" x14ac:dyDescent="0.25">
      <c r="A4" s="6" t="s">
        <v>27</v>
      </c>
      <c r="B4" s="7">
        <v>2019</v>
      </c>
      <c r="C4" s="6" t="s">
        <v>26</v>
      </c>
      <c r="D4" s="11">
        <v>3.14</v>
      </c>
      <c r="E4" s="12">
        <f t="shared" ref="E4:E42" si="15">D4/Y4</f>
        <v>2.5852770939509455E-3</v>
      </c>
      <c r="F4" s="12">
        <f t="shared" si="1"/>
        <v>8.7513935340022297E-4</v>
      </c>
      <c r="G4" s="11">
        <v>1029.75</v>
      </c>
      <c r="H4" s="12">
        <f t="shared" ref="H4:H42" si="16">G4/Y4</f>
        <v>0.84783091958470891</v>
      </c>
      <c r="I4" s="12">
        <f t="shared" si="3"/>
        <v>1.4998907581385187E-2</v>
      </c>
      <c r="J4" s="11">
        <v>6.91</v>
      </c>
      <c r="K4" s="12">
        <f t="shared" ref="K4:K42" si="17">J4/Y4</f>
        <v>5.6892562800003287E-3</v>
      </c>
      <c r="L4" s="12">
        <f t="shared" si="5"/>
        <v>5.8873647439720541E-4</v>
      </c>
      <c r="M4" s="11">
        <v>0</v>
      </c>
      <c r="N4" s="12">
        <f t="shared" ref="N4:N42" si="18">M4/Y4</f>
        <v>0</v>
      </c>
      <c r="O4" s="12">
        <f t="shared" si="7"/>
        <v>0</v>
      </c>
      <c r="P4" s="11">
        <v>3.5</v>
      </c>
      <c r="Q4" s="12">
        <f t="shared" ref="Q4:Q42" si="19">P4/Y4</f>
        <v>2.881678289435767E-3</v>
      </c>
      <c r="R4" s="12">
        <f t="shared" si="9"/>
        <v>1.6575893914278948E-4</v>
      </c>
      <c r="S4" s="11">
        <v>5.99</v>
      </c>
      <c r="T4" s="12">
        <f t="shared" si="10"/>
        <v>4.9317865582057842E-3</v>
      </c>
      <c r="U4" s="12">
        <f t="shared" si="11"/>
        <v>2.062175095534823E-4</v>
      </c>
      <c r="V4" s="11">
        <v>165.28</v>
      </c>
      <c r="W4" s="12">
        <f t="shared" ref="W4:W42" si="20">V4/Y4</f>
        <v>0.13608108219369816</v>
      </c>
      <c r="X4" s="12">
        <f t="shared" si="13"/>
        <v>1.2161794247282948E-3</v>
      </c>
      <c r="Y4" s="13">
        <f t="shared" ref="Y4:Y42" si="21">G4+V4+J4+D4+P4+M4+S4</f>
        <v>1214.5700000000002</v>
      </c>
    </row>
    <row r="5" spans="1:25" x14ac:dyDescent="0.25">
      <c r="A5" s="6" t="s">
        <v>28</v>
      </c>
      <c r="B5" s="7">
        <v>2019</v>
      </c>
      <c r="C5" s="6" t="s">
        <v>26</v>
      </c>
      <c r="D5" s="11">
        <v>14.02</v>
      </c>
      <c r="E5" s="12">
        <f t="shared" si="15"/>
        <v>1.9265651624251087E-2</v>
      </c>
      <c r="F5" s="12">
        <f t="shared" si="1"/>
        <v>3.907469342251951E-3</v>
      </c>
      <c r="G5" s="11">
        <v>73.37</v>
      </c>
      <c r="H5" s="12">
        <f t="shared" si="16"/>
        <v>0.10082174462705439</v>
      </c>
      <c r="I5" s="12">
        <f t="shared" si="3"/>
        <v>1.068676716917923E-3</v>
      </c>
      <c r="J5" s="11">
        <v>5.12</v>
      </c>
      <c r="K5" s="12">
        <f t="shared" si="17"/>
        <v>7.0356730610674446E-3</v>
      </c>
      <c r="L5" s="12">
        <f t="shared" si="5"/>
        <v>4.3622731532759652E-4</v>
      </c>
      <c r="M5" s="11">
        <v>0</v>
      </c>
      <c r="N5" s="12">
        <f t="shared" si="18"/>
        <v>0</v>
      </c>
      <c r="O5" s="12">
        <f t="shared" si="7"/>
        <v>0</v>
      </c>
      <c r="P5" s="11">
        <v>5.74</v>
      </c>
      <c r="Q5" s="12">
        <f t="shared" si="19"/>
        <v>7.8876490958060801E-3</v>
      </c>
      <c r="R5" s="12">
        <f t="shared" si="9"/>
        <v>2.7184466019417475E-4</v>
      </c>
      <c r="S5" s="11">
        <v>60.41</v>
      </c>
      <c r="T5" s="12">
        <f t="shared" si="10"/>
        <v>8.3012697191227405E-2</v>
      </c>
      <c r="U5" s="12">
        <f t="shared" si="11"/>
        <v>2.0797328467655868E-3</v>
      </c>
      <c r="V5" s="11">
        <v>569.05999999999995</v>
      </c>
      <c r="W5" s="12">
        <f t="shared" si="20"/>
        <v>0.7819765844005937</v>
      </c>
      <c r="X5" s="12">
        <f t="shared" si="13"/>
        <v>4.1873128233051995E-3</v>
      </c>
      <c r="Y5" s="13">
        <f t="shared" si="21"/>
        <v>727.71999999999991</v>
      </c>
    </row>
    <row r="6" spans="1:25" x14ac:dyDescent="0.25">
      <c r="A6" s="6" t="s">
        <v>29</v>
      </c>
      <c r="B6" s="7">
        <v>2019</v>
      </c>
      <c r="C6" s="6" t="s">
        <v>26</v>
      </c>
      <c r="D6" s="11">
        <v>37.03</v>
      </c>
      <c r="E6" s="12">
        <f t="shared" si="15"/>
        <v>4.5388690457220885E-3</v>
      </c>
      <c r="F6" s="12">
        <f t="shared" si="1"/>
        <v>1.0320512820512821E-2</v>
      </c>
      <c r="G6" s="11">
        <v>3431.06</v>
      </c>
      <c r="H6" s="12">
        <f t="shared" si="16"/>
        <v>0.42055447010573127</v>
      </c>
      <c r="I6" s="12">
        <f t="shared" si="3"/>
        <v>4.9975384167212873E-2</v>
      </c>
      <c r="J6" s="11">
        <v>119.23</v>
      </c>
      <c r="K6" s="12">
        <f t="shared" si="17"/>
        <v>1.4614349347054944E-2</v>
      </c>
      <c r="L6" s="12">
        <f t="shared" si="5"/>
        <v>1.0158473204396353E-2</v>
      </c>
      <c r="M6" s="11">
        <v>4.6399999999999997</v>
      </c>
      <c r="N6" s="12">
        <f t="shared" si="18"/>
        <v>5.687375741871588E-4</v>
      </c>
      <c r="O6" s="12">
        <f t="shared" si="7"/>
        <v>1.8296529968454258E-3</v>
      </c>
      <c r="P6" s="11">
        <v>204.64</v>
      </c>
      <c r="Q6" s="12">
        <f t="shared" si="19"/>
        <v>2.5083288185702622E-2</v>
      </c>
      <c r="R6" s="12">
        <f t="shared" si="9"/>
        <v>9.6916883731944115E-3</v>
      </c>
      <c r="S6" s="11">
        <v>405.14</v>
      </c>
      <c r="T6" s="12">
        <f t="shared" si="10"/>
        <v>4.9659125173746876E-2</v>
      </c>
      <c r="U6" s="12">
        <f t="shared" si="11"/>
        <v>1.3947739869866079E-2</v>
      </c>
      <c r="V6" s="11">
        <v>3956.68</v>
      </c>
      <c r="W6" s="12">
        <f t="shared" si="20"/>
        <v>0.48498116056785501</v>
      </c>
      <c r="X6" s="12">
        <f t="shared" si="13"/>
        <v>2.9114428885732995E-2</v>
      </c>
      <c r="Y6" s="13">
        <f t="shared" si="21"/>
        <v>8158.42</v>
      </c>
    </row>
    <row r="7" spans="1:25" x14ac:dyDescent="0.25">
      <c r="A7" s="6" t="s">
        <v>30</v>
      </c>
      <c r="B7" s="7">
        <v>2019</v>
      </c>
      <c r="C7" s="6" t="s">
        <v>26</v>
      </c>
      <c r="D7" s="11">
        <v>10.11</v>
      </c>
      <c r="E7" s="12">
        <f t="shared" si="15"/>
        <v>3.5563403815239139E-3</v>
      </c>
      <c r="F7" s="12">
        <f t="shared" si="1"/>
        <v>2.8177257525083608E-3</v>
      </c>
      <c r="G7" s="11">
        <v>1658.99</v>
      </c>
      <c r="H7" s="12">
        <f t="shared" si="16"/>
        <v>0.58357399896581197</v>
      </c>
      <c r="I7" s="12">
        <f t="shared" si="3"/>
        <v>2.4164154103852597E-2</v>
      </c>
      <c r="J7" s="11">
        <v>12.21</v>
      </c>
      <c r="K7" s="12">
        <f t="shared" si="17"/>
        <v>4.2950460987544008E-3</v>
      </c>
      <c r="L7" s="12">
        <f t="shared" si="5"/>
        <v>1.0402999062792879E-3</v>
      </c>
      <c r="M7" s="11">
        <v>4.3099999999999996</v>
      </c>
      <c r="N7" s="12">
        <f t="shared" si="18"/>
        <v>1.5161055434587604E-3</v>
      </c>
      <c r="O7" s="12">
        <f t="shared" si="7"/>
        <v>1.6995268138801261E-3</v>
      </c>
      <c r="P7" s="11">
        <v>19.32</v>
      </c>
      <c r="Q7" s="12">
        <f t="shared" si="19"/>
        <v>6.7960925985204772E-3</v>
      </c>
      <c r="R7" s="12">
        <f t="shared" si="9"/>
        <v>9.1498934406819793E-4</v>
      </c>
      <c r="S7" s="11">
        <v>80.88</v>
      </c>
      <c r="T7" s="12">
        <f t="shared" si="10"/>
        <v>2.8450723052191311E-2</v>
      </c>
      <c r="U7" s="12">
        <f t="shared" si="11"/>
        <v>2.7844527834199745E-3</v>
      </c>
      <c r="V7" s="11">
        <v>1056.99</v>
      </c>
      <c r="W7" s="12">
        <f t="shared" si="20"/>
        <v>0.37181169335973907</v>
      </c>
      <c r="X7" s="12">
        <f t="shared" si="13"/>
        <v>7.7776469635985022E-3</v>
      </c>
      <c r="Y7" s="13">
        <f t="shared" si="21"/>
        <v>2842.8100000000004</v>
      </c>
    </row>
    <row r="8" spans="1:25" x14ac:dyDescent="0.25">
      <c r="A8" s="6" t="s">
        <v>31</v>
      </c>
      <c r="B8" s="7">
        <v>2019</v>
      </c>
      <c r="C8" s="6" t="s">
        <v>26</v>
      </c>
      <c r="D8" s="11">
        <v>190.37</v>
      </c>
      <c r="E8" s="12">
        <f t="shared" si="15"/>
        <v>9.3173842607320978E-2</v>
      </c>
      <c r="F8" s="12">
        <f t="shared" si="1"/>
        <v>5.3057413600891862E-2</v>
      </c>
      <c r="G8" s="11">
        <v>331.2</v>
      </c>
      <c r="H8" s="12">
        <f t="shared" si="16"/>
        <v>0.16210104886034934</v>
      </c>
      <c r="I8" s="12">
        <f t="shared" si="3"/>
        <v>4.8241206030150748E-3</v>
      </c>
      <c r="J8" s="11">
        <v>13.72</v>
      </c>
      <c r="K8" s="12">
        <f t="shared" si="17"/>
        <v>6.7150555264613321E-3</v>
      </c>
      <c r="L8" s="12">
        <f t="shared" si="5"/>
        <v>1.1689528840419187E-3</v>
      </c>
      <c r="M8" s="11">
        <v>2.4500000000000002</v>
      </c>
      <c r="N8" s="12">
        <f t="shared" si="18"/>
        <v>1.1991170582966665E-3</v>
      </c>
      <c r="O8" s="12">
        <f t="shared" si="7"/>
        <v>9.6608832807570987E-4</v>
      </c>
      <c r="P8" s="11">
        <v>18.89</v>
      </c>
      <c r="Q8" s="12">
        <f t="shared" si="19"/>
        <v>9.2454372372342969E-3</v>
      </c>
      <c r="R8" s="12">
        <f t="shared" si="9"/>
        <v>8.9462467440208388E-4</v>
      </c>
      <c r="S8" s="11">
        <v>221.04</v>
      </c>
      <c r="T8" s="12">
        <f t="shared" si="10"/>
        <v>0.10818483043505923</v>
      </c>
      <c r="U8" s="12">
        <f t="shared" si="11"/>
        <v>7.6097359451922746E-3</v>
      </c>
      <c r="V8" s="11">
        <v>1265.5</v>
      </c>
      <c r="W8" s="12">
        <f t="shared" si="20"/>
        <v>0.61938066827527805</v>
      </c>
      <c r="X8" s="12">
        <f t="shared" si="13"/>
        <v>9.3119255928948274E-3</v>
      </c>
      <c r="Y8" s="13">
        <f t="shared" si="21"/>
        <v>2043.17</v>
      </c>
    </row>
    <row r="9" spans="1:25" x14ac:dyDescent="0.25">
      <c r="A9" s="6" t="s">
        <v>32</v>
      </c>
      <c r="B9" s="7">
        <v>2019</v>
      </c>
      <c r="C9" s="6" t="s">
        <v>26</v>
      </c>
      <c r="D9" s="11">
        <v>97.49</v>
      </c>
      <c r="E9" s="12">
        <f t="shared" si="15"/>
        <v>5.8326393276281283E-3</v>
      </c>
      <c r="F9" s="12">
        <f t="shared" si="1"/>
        <v>2.71711259754738E-2</v>
      </c>
      <c r="G9" s="11">
        <v>3001.87</v>
      </c>
      <c r="H9" s="12">
        <f t="shared" si="16"/>
        <v>0.17959611261080161</v>
      </c>
      <c r="I9" s="12">
        <f t="shared" si="3"/>
        <v>4.3723982229990528E-2</v>
      </c>
      <c r="J9" s="11">
        <v>339.6</v>
      </c>
      <c r="K9" s="12">
        <f t="shared" si="17"/>
        <v>2.0317615300671991E-2</v>
      </c>
      <c r="L9" s="12">
        <f t="shared" si="5"/>
        <v>2.8934139899463238E-2</v>
      </c>
      <c r="M9" s="11">
        <v>162.4</v>
      </c>
      <c r="N9" s="12">
        <f t="shared" si="18"/>
        <v>9.7160798728773007E-3</v>
      </c>
      <c r="O9" s="12">
        <f t="shared" si="7"/>
        <v>6.4037854889589907E-2</v>
      </c>
      <c r="P9" s="11">
        <v>687.1</v>
      </c>
      <c r="Q9" s="12">
        <f t="shared" si="19"/>
        <v>4.1107872417820157E-2</v>
      </c>
      <c r="R9" s="12">
        <f t="shared" si="9"/>
        <v>3.2540847738574477E-2</v>
      </c>
      <c r="S9" s="11">
        <v>1551.87</v>
      </c>
      <c r="T9" s="12">
        <f t="shared" si="10"/>
        <v>9.284539946011143E-2</v>
      </c>
      <c r="U9" s="12">
        <f t="shared" si="11"/>
        <v>5.3426171377422796E-2</v>
      </c>
      <c r="V9" s="11">
        <v>10874.23</v>
      </c>
      <c r="W9" s="12">
        <f t="shared" si="20"/>
        <v>0.65058428101008947</v>
      </c>
      <c r="X9" s="12">
        <f t="shared" si="13"/>
        <v>8.0015820339806185E-2</v>
      </c>
      <c r="Y9" s="13">
        <f t="shared" si="21"/>
        <v>16714.559999999998</v>
      </c>
    </row>
    <row r="10" spans="1:25" x14ac:dyDescent="0.25">
      <c r="A10" s="6" t="s">
        <v>33</v>
      </c>
      <c r="B10" s="7">
        <v>2019</v>
      </c>
      <c r="C10" s="6" t="s">
        <v>26</v>
      </c>
      <c r="D10" s="11">
        <v>2.2999999999999998</v>
      </c>
      <c r="E10" s="12">
        <f t="shared" si="15"/>
        <v>2.104685212298682E-2</v>
      </c>
      <c r="F10" s="12">
        <f t="shared" si="1"/>
        <v>6.4102564102564103E-4</v>
      </c>
      <c r="G10" s="11">
        <v>21.1</v>
      </c>
      <c r="H10" s="12">
        <f t="shared" si="16"/>
        <v>0.19308199121522693</v>
      </c>
      <c r="I10" s="12">
        <f t="shared" si="3"/>
        <v>3.0733377030077929E-4</v>
      </c>
      <c r="J10" s="11">
        <v>0</v>
      </c>
      <c r="K10" s="12">
        <f t="shared" si="17"/>
        <v>0</v>
      </c>
      <c r="L10" s="12">
        <f t="shared" si="5"/>
        <v>0</v>
      </c>
      <c r="M10" s="11">
        <v>3.17</v>
      </c>
      <c r="N10" s="12">
        <f t="shared" si="18"/>
        <v>2.9008052708638356E-2</v>
      </c>
      <c r="O10" s="12">
        <f t="shared" si="7"/>
        <v>1.25E-3</v>
      </c>
      <c r="P10" s="11">
        <v>1.59</v>
      </c>
      <c r="Q10" s="12">
        <f t="shared" si="19"/>
        <v>1.4549780380673498E-2</v>
      </c>
      <c r="R10" s="12">
        <f t="shared" si="9"/>
        <v>7.5301918067724371E-5</v>
      </c>
      <c r="S10" s="11">
        <v>0.92</v>
      </c>
      <c r="T10" s="12">
        <f t="shared" si="10"/>
        <v>8.4187408491947276E-3</v>
      </c>
      <c r="U10" s="12">
        <f t="shared" si="11"/>
        <v>3.1672806141770238E-5</v>
      </c>
      <c r="V10" s="11">
        <v>80.2</v>
      </c>
      <c r="W10" s="12">
        <f t="shared" si="20"/>
        <v>0.73389458272327956</v>
      </c>
      <c r="X10" s="12">
        <f t="shared" si="13"/>
        <v>5.9013546625852646E-4</v>
      </c>
      <c r="Y10" s="13">
        <f t="shared" si="21"/>
        <v>109.28000000000002</v>
      </c>
    </row>
    <row r="11" spans="1:25" x14ac:dyDescent="0.25">
      <c r="A11" s="6" t="s">
        <v>34</v>
      </c>
      <c r="B11" s="7">
        <v>2019</v>
      </c>
      <c r="C11" s="6" t="s">
        <v>26</v>
      </c>
      <c r="D11" s="11">
        <v>43.81</v>
      </c>
      <c r="E11" s="12">
        <f t="shared" si="15"/>
        <v>1.1642461366746836E-2</v>
      </c>
      <c r="F11" s="12">
        <f t="shared" si="1"/>
        <v>1.2210144927536233E-2</v>
      </c>
      <c r="G11" s="11">
        <v>840.51</v>
      </c>
      <c r="H11" s="12">
        <f t="shared" si="16"/>
        <v>0.22336464741758461</v>
      </c>
      <c r="I11" s="12">
        <f t="shared" si="3"/>
        <v>1.2242516932488529E-2</v>
      </c>
      <c r="J11" s="11">
        <v>36.96</v>
      </c>
      <c r="K11" s="12">
        <f t="shared" si="17"/>
        <v>9.8220810800037205E-3</v>
      </c>
      <c r="L11" s="12">
        <f t="shared" si="5"/>
        <v>3.1490159325210871E-3</v>
      </c>
      <c r="M11" s="11">
        <v>15.46</v>
      </c>
      <c r="N11" s="12">
        <f t="shared" si="18"/>
        <v>4.1084787201530722E-3</v>
      </c>
      <c r="O11" s="12">
        <f t="shared" si="7"/>
        <v>6.0962145110410098E-3</v>
      </c>
      <c r="P11" s="11">
        <v>44.4</v>
      </c>
      <c r="Q11" s="12">
        <f t="shared" si="19"/>
        <v>1.1799253245459015E-2</v>
      </c>
      <c r="R11" s="12">
        <f t="shared" si="9"/>
        <v>2.1027705422685295E-3</v>
      </c>
      <c r="S11" s="11">
        <v>266.87</v>
      </c>
      <c r="T11" s="12">
        <f t="shared" si="10"/>
        <v>7.0920421477829898E-2</v>
      </c>
      <c r="U11" s="12">
        <f t="shared" si="11"/>
        <v>9.1875236685371991E-3</v>
      </c>
      <c r="V11" s="11">
        <v>2514.94</v>
      </c>
      <c r="W11" s="12">
        <f t="shared" si="20"/>
        <v>0.66834265669222293</v>
      </c>
      <c r="X11" s="12">
        <f t="shared" si="13"/>
        <v>1.8505676926586265E-2</v>
      </c>
      <c r="Y11" s="13">
        <f t="shared" si="21"/>
        <v>3762.95</v>
      </c>
    </row>
    <row r="12" spans="1:25" x14ac:dyDescent="0.25">
      <c r="A12" s="6" t="s">
        <v>35</v>
      </c>
      <c r="B12" s="7">
        <v>2019</v>
      </c>
      <c r="C12" s="6" t="s">
        <v>26</v>
      </c>
      <c r="D12" s="11">
        <v>10.58</v>
      </c>
      <c r="E12" s="12">
        <f t="shared" si="15"/>
        <v>6.4780005143214017E-3</v>
      </c>
      <c r="F12" s="12">
        <f t="shared" si="1"/>
        <v>2.9487179487179488E-3</v>
      </c>
      <c r="G12" s="11">
        <v>967.79</v>
      </c>
      <c r="H12" s="12">
        <f t="shared" si="16"/>
        <v>0.59256560659311053</v>
      </c>
      <c r="I12" s="12">
        <f t="shared" si="3"/>
        <v>1.4096424149734178E-2</v>
      </c>
      <c r="J12" s="11">
        <v>7.15</v>
      </c>
      <c r="K12" s="12">
        <f t="shared" si="17"/>
        <v>4.3778547899241986E-3</v>
      </c>
      <c r="L12" s="12">
        <f t="shared" si="5"/>
        <v>6.0918462980318652E-4</v>
      </c>
      <c r="M12" s="11">
        <v>2.7</v>
      </c>
      <c r="N12" s="12">
        <f t="shared" si="18"/>
        <v>1.6531759346566906E-3</v>
      </c>
      <c r="O12" s="12">
        <f t="shared" si="7"/>
        <v>1.0646687697160883E-3</v>
      </c>
      <c r="P12" s="11">
        <v>8.66</v>
      </c>
      <c r="Q12" s="12">
        <f t="shared" si="19"/>
        <v>5.3024087385655332E-3</v>
      </c>
      <c r="R12" s="12">
        <f t="shared" si="9"/>
        <v>4.1013497513615914E-4</v>
      </c>
      <c r="S12" s="11">
        <v>42.81</v>
      </c>
      <c r="T12" s="12">
        <f t="shared" si="10"/>
        <v>2.6212022875056636E-2</v>
      </c>
      <c r="U12" s="12">
        <f t="shared" si="11"/>
        <v>1.4738182944882433E-3</v>
      </c>
      <c r="V12" s="11">
        <v>593.53</v>
      </c>
      <c r="W12" s="12">
        <f t="shared" si="20"/>
        <v>0.36341093055436496</v>
      </c>
      <c r="X12" s="12">
        <f t="shared" si="13"/>
        <v>4.3673703651923093E-3</v>
      </c>
      <c r="Y12" s="13">
        <f t="shared" si="21"/>
        <v>1633.22</v>
      </c>
    </row>
    <row r="13" spans="1:25" x14ac:dyDescent="0.25">
      <c r="A13" s="6" t="s">
        <v>36</v>
      </c>
      <c r="B13" s="7">
        <v>2019</v>
      </c>
      <c r="C13" s="6" t="s">
        <v>26</v>
      </c>
      <c r="D13" s="11">
        <v>61.01</v>
      </c>
      <c r="E13" s="12">
        <f t="shared" si="15"/>
        <v>0.31210354000409252</v>
      </c>
      <c r="F13" s="12">
        <f t="shared" si="1"/>
        <v>1.7003901895206241E-2</v>
      </c>
      <c r="G13" s="11">
        <v>15.32</v>
      </c>
      <c r="H13" s="12">
        <f t="shared" si="16"/>
        <v>7.8371188868426436E-2</v>
      </c>
      <c r="I13" s="12">
        <f t="shared" si="3"/>
        <v>2.2314470905250892E-4</v>
      </c>
      <c r="J13" s="11">
        <v>0.9</v>
      </c>
      <c r="K13" s="12">
        <f t="shared" si="17"/>
        <v>4.6040515653775326E-3</v>
      </c>
      <c r="L13" s="12">
        <f t="shared" si="5"/>
        <v>7.6680582772429073E-5</v>
      </c>
      <c r="M13" s="11">
        <v>0</v>
      </c>
      <c r="N13" s="12">
        <f t="shared" si="18"/>
        <v>0</v>
      </c>
      <c r="O13" s="12">
        <f t="shared" si="7"/>
        <v>0</v>
      </c>
      <c r="P13" s="11">
        <v>2.93</v>
      </c>
      <c r="Q13" s="12">
        <f t="shared" si="19"/>
        <v>1.4988745651729078E-2</v>
      </c>
      <c r="R13" s="12">
        <f t="shared" si="9"/>
        <v>1.3876391191096379E-4</v>
      </c>
      <c r="S13" s="11">
        <v>10.47</v>
      </c>
      <c r="T13" s="12">
        <f t="shared" si="10"/>
        <v>5.3560466543891967E-2</v>
      </c>
      <c r="U13" s="12">
        <f t="shared" si="11"/>
        <v>3.604503046786243E-4</v>
      </c>
      <c r="V13" s="11">
        <v>104.85</v>
      </c>
      <c r="W13" s="12">
        <f t="shared" si="20"/>
        <v>0.53637200736648249</v>
      </c>
      <c r="X13" s="12">
        <f t="shared" si="13"/>
        <v>7.7151750171080419E-4</v>
      </c>
      <c r="Y13" s="13">
        <f t="shared" si="21"/>
        <v>195.48</v>
      </c>
    </row>
    <row r="14" spans="1:25" x14ac:dyDescent="0.25">
      <c r="A14" s="6" t="s">
        <v>37</v>
      </c>
      <c r="B14" s="7">
        <v>2019</v>
      </c>
      <c r="C14" s="6" t="s">
        <v>26</v>
      </c>
      <c r="D14" s="11">
        <v>9.59</v>
      </c>
      <c r="E14" s="12">
        <f t="shared" si="15"/>
        <v>1.9755599136439292E-3</v>
      </c>
      <c r="F14" s="12">
        <f t="shared" si="1"/>
        <v>2.6727982162764773E-3</v>
      </c>
      <c r="G14" s="11">
        <v>3365.7</v>
      </c>
      <c r="H14" s="12">
        <f t="shared" si="16"/>
        <v>0.69334118887918372</v>
      </c>
      <c r="I14" s="12">
        <f t="shared" si="3"/>
        <v>4.9023377758357002E-2</v>
      </c>
      <c r="J14" s="11">
        <v>27.56</v>
      </c>
      <c r="K14" s="12">
        <f t="shared" si="17"/>
        <v>5.6774172283656612E-3</v>
      </c>
      <c r="L14" s="12">
        <f t="shared" si="5"/>
        <v>2.3481298457868277E-3</v>
      </c>
      <c r="M14" s="11">
        <v>1.89</v>
      </c>
      <c r="N14" s="12">
        <f t="shared" si="18"/>
        <v>3.8934392458675975E-4</v>
      </c>
      <c r="O14" s="12">
        <f t="shared" si="7"/>
        <v>7.4526813880126182E-4</v>
      </c>
      <c r="P14" s="11">
        <v>58.9</v>
      </c>
      <c r="Q14" s="12">
        <f t="shared" si="19"/>
        <v>1.2133522305904842E-2</v>
      </c>
      <c r="R14" s="12">
        <f t="shared" si="9"/>
        <v>2.7894861472886573E-3</v>
      </c>
      <c r="S14" s="11">
        <v>149.56</v>
      </c>
      <c r="T14" s="12">
        <f t="shared" si="10"/>
        <v>3.0809670561479256E-2</v>
      </c>
      <c r="U14" s="12">
        <f t="shared" si="11"/>
        <v>5.1488966158295176E-3</v>
      </c>
      <c r="V14" s="11">
        <v>1241.1199999999999</v>
      </c>
      <c r="W14" s="12">
        <f t="shared" si="20"/>
        <v>0.25567329718683557</v>
      </c>
      <c r="X14" s="12">
        <f t="shared" si="13"/>
        <v>9.1325302977903026E-3</v>
      </c>
      <c r="Y14" s="13">
        <f t="shared" si="21"/>
        <v>4854.3200000000006</v>
      </c>
    </row>
    <row r="15" spans="1:25" x14ac:dyDescent="0.25">
      <c r="A15" s="6" t="s">
        <v>38</v>
      </c>
      <c r="B15" s="7">
        <v>2019</v>
      </c>
      <c r="C15" s="6" t="s">
        <v>26</v>
      </c>
      <c r="D15" s="11">
        <v>0</v>
      </c>
      <c r="E15" s="12">
        <f t="shared" si="15"/>
        <v>0</v>
      </c>
      <c r="F15" s="12">
        <f t="shared" si="1"/>
        <v>0</v>
      </c>
      <c r="G15" s="11">
        <v>2.48</v>
      </c>
      <c r="H15" s="12">
        <f t="shared" si="16"/>
        <v>3.5973310124746159E-2</v>
      </c>
      <c r="I15" s="12">
        <f t="shared" si="3"/>
        <v>3.6122642196489696E-5</v>
      </c>
      <c r="J15" s="11">
        <v>0</v>
      </c>
      <c r="K15" s="12">
        <f t="shared" si="17"/>
        <v>0</v>
      </c>
      <c r="L15" s="12">
        <f t="shared" si="5"/>
        <v>0</v>
      </c>
      <c r="M15" s="11">
        <v>0</v>
      </c>
      <c r="N15" s="12">
        <f t="shared" si="18"/>
        <v>0</v>
      </c>
      <c r="O15" s="12">
        <f t="shared" si="7"/>
        <v>0</v>
      </c>
      <c r="P15" s="11">
        <v>1.1100000000000001</v>
      </c>
      <c r="Q15" s="12">
        <f t="shared" si="19"/>
        <v>1.6100957354221065E-2</v>
      </c>
      <c r="R15" s="12">
        <f t="shared" si="9"/>
        <v>5.2569263556713242E-5</v>
      </c>
      <c r="S15" s="11">
        <v>5.37</v>
      </c>
      <c r="T15" s="12">
        <f t="shared" si="10"/>
        <v>7.7893820713664061E-2</v>
      </c>
      <c r="U15" s="12">
        <f t="shared" si="11"/>
        <v>1.8487279237098495E-4</v>
      </c>
      <c r="V15" s="11">
        <v>59.98</v>
      </c>
      <c r="W15" s="12">
        <f t="shared" si="20"/>
        <v>0.87003191180736872</v>
      </c>
      <c r="X15" s="12">
        <f t="shared" si="13"/>
        <v>4.4135068910456873E-4</v>
      </c>
      <c r="Y15" s="13">
        <f t="shared" si="21"/>
        <v>68.94</v>
      </c>
    </row>
    <row r="16" spans="1:25" x14ac:dyDescent="0.25">
      <c r="A16" s="6" t="s">
        <v>39</v>
      </c>
      <c r="B16" s="7">
        <v>2019</v>
      </c>
      <c r="C16" s="6" t="s">
        <v>26</v>
      </c>
      <c r="D16" s="11">
        <v>34.75</v>
      </c>
      <c r="E16" s="12">
        <f t="shared" si="15"/>
        <v>7.4840627153687118E-3</v>
      </c>
      <c r="F16" s="12">
        <f t="shared" si="1"/>
        <v>9.685061315496098E-3</v>
      </c>
      <c r="G16" s="11">
        <v>2936.59</v>
      </c>
      <c r="H16" s="12">
        <f t="shared" si="16"/>
        <v>0.63244960372157144</v>
      </c>
      <c r="I16" s="12">
        <f t="shared" si="3"/>
        <v>4.2773141067657131E-2</v>
      </c>
      <c r="J16" s="11">
        <v>31.9</v>
      </c>
      <c r="K16" s="12">
        <f t="shared" si="17"/>
        <v>6.8702618883528599E-3</v>
      </c>
      <c r="L16" s="12">
        <f t="shared" si="5"/>
        <v>2.7179006560449858E-3</v>
      </c>
      <c r="M16" s="11">
        <v>3.97</v>
      </c>
      <c r="N16" s="12">
        <f t="shared" si="18"/>
        <v>8.5501378359751907E-4</v>
      </c>
      <c r="O16" s="12">
        <f t="shared" si="7"/>
        <v>1.5654574132492115E-3</v>
      </c>
      <c r="P16" s="11">
        <v>18.989999999999998</v>
      </c>
      <c r="Q16" s="12">
        <f t="shared" si="19"/>
        <v>4.0898518263266714E-3</v>
      </c>
      <c r="R16" s="12">
        <f t="shared" si="9"/>
        <v>8.9936064409187769E-4</v>
      </c>
      <c r="S16" s="11">
        <v>123.25</v>
      </c>
      <c r="T16" s="12">
        <f t="shared" si="10"/>
        <v>2.6544193659545141E-2</v>
      </c>
      <c r="U16" s="12">
        <f t="shared" si="11"/>
        <v>4.2431232141012841E-3</v>
      </c>
      <c r="V16" s="11">
        <v>1493.75</v>
      </c>
      <c r="W16" s="12">
        <f t="shared" si="20"/>
        <v>0.3217070124052378</v>
      </c>
      <c r="X16" s="12">
        <f t="shared" si="13"/>
        <v>1.0991457016504662E-2</v>
      </c>
      <c r="Y16" s="13">
        <f t="shared" si="21"/>
        <v>4643.2</v>
      </c>
    </row>
    <row r="17" spans="1:25" ht="23.25" x14ac:dyDescent="0.25">
      <c r="A17" s="6" t="s">
        <v>40</v>
      </c>
      <c r="B17" s="7">
        <v>2019</v>
      </c>
      <c r="C17" s="6" t="s">
        <v>26</v>
      </c>
      <c r="D17" s="11">
        <v>113.38</v>
      </c>
      <c r="E17" s="12">
        <f t="shared" si="15"/>
        <v>4.904382280550737E-2</v>
      </c>
      <c r="F17" s="12">
        <f t="shared" si="1"/>
        <v>3.1599777034559642E-2</v>
      </c>
      <c r="G17" s="11">
        <v>628.04</v>
      </c>
      <c r="H17" s="12">
        <f t="shared" si="16"/>
        <v>0.2716659241027593</v>
      </c>
      <c r="I17" s="12">
        <f t="shared" si="3"/>
        <v>9.147767824630398E-3</v>
      </c>
      <c r="J17" s="11">
        <v>9.4700000000000006</v>
      </c>
      <c r="K17" s="12">
        <f t="shared" si="17"/>
        <v>4.0963573996132905E-3</v>
      </c>
      <c r="L17" s="12">
        <f t="shared" si="5"/>
        <v>8.0685013206100375E-4</v>
      </c>
      <c r="M17" s="11">
        <v>4.4800000000000004</v>
      </c>
      <c r="N17" s="12">
        <f t="shared" si="18"/>
        <v>1.9378755174516938E-3</v>
      </c>
      <c r="O17" s="12">
        <f t="shared" si="7"/>
        <v>1.7665615141955837E-3</v>
      </c>
      <c r="P17" s="11">
        <v>27.19</v>
      </c>
      <c r="Q17" s="12">
        <f t="shared" si="19"/>
        <v>1.176134716953383E-2</v>
      </c>
      <c r="R17" s="12">
        <f t="shared" si="9"/>
        <v>1.2877101586549846E-3</v>
      </c>
      <c r="S17" s="11">
        <v>219.89</v>
      </c>
      <c r="T17" s="12">
        <f t="shared" si="10"/>
        <v>9.5115948109922521E-2</v>
      </c>
      <c r="U17" s="12">
        <f t="shared" si="11"/>
        <v>7.5701449375150612E-3</v>
      </c>
      <c r="V17" s="11">
        <v>1309.3599999999999</v>
      </c>
      <c r="W17" s="12">
        <f t="shared" si="20"/>
        <v>0.5663787248952119</v>
      </c>
      <c r="X17" s="12">
        <f t="shared" si="13"/>
        <v>9.6346605249409481E-3</v>
      </c>
      <c r="Y17" s="13">
        <f t="shared" si="21"/>
        <v>2311.81</v>
      </c>
    </row>
    <row r="18" spans="1:25" x14ac:dyDescent="0.25">
      <c r="A18" s="6" t="s">
        <v>41</v>
      </c>
      <c r="B18" s="7">
        <v>2019</v>
      </c>
      <c r="C18" s="6" t="s">
        <v>26</v>
      </c>
      <c r="D18" s="11">
        <v>19.95</v>
      </c>
      <c r="E18" s="12">
        <f t="shared" si="15"/>
        <v>5.8758040573973283E-3</v>
      </c>
      <c r="F18" s="12">
        <f t="shared" si="1"/>
        <v>5.5602006688963207E-3</v>
      </c>
      <c r="G18" s="11">
        <v>598.46</v>
      </c>
      <c r="H18" s="12">
        <f t="shared" si="16"/>
        <v>0.17626234066115315</v>
      </c>
      <c r="I18" s="12">
        <f t="shared" si="3"/>
        <v>8.716917922948075E-3</v>
      </c>
      <c r="J18" s="11">
        <v>107.59</v>
      </c>
      <c r="K18" s="12">
        <f t="shared" si="17"/>
        <v>3.1688108197262088E-2</v>
      </c>
      <c r="L18" s="12">
        <f t="shared" si="5"/>
        <v>9.1667376672062706E-3</v>
      </c>
      <c r="M18" s="11">
        <v>14.8</v>
      </c>
      <c r="N18" s="12">
        <f t="shared" si="18"/>
        <v>4.3589924836832314E-3</v>
      </c>
      <c r="O18" s="12">
        <f t="shared" si="7"/>
        <v>5.8359621451104108E-3</v>
      </c>
      <c r="P18" s="11">
        <v>131.12</v>
      </c>
      <c r="Q18" s="12">
        <f t="shared" si="19"/>
        <v>3.8618317193280086E-2</v>
      </c>
      <c r="R18" s="12">
        <f t="shared" si="9"/>
        <v>6.2098034572578738E-3</v>
      </c>
      <c r="S18" s="11">
        <v>426.87</v>
      </c>
      <c r="T18" s="12">
        <f t="shared" si="10"/>
        <v>0.12572453523715277</v>
      </c>
      <c r="U18" s="12">
        <f t="shared" si="11"/>
        <v>1.4695837780149414E-2</v>
      </c>
      <c r="V18" s="11">
        <v>2096.4899999999998</v>
      </c>
      <c r="W18" s="12">
        <f t="shared" si="20"/>
        <v>0.61747190217007142</v>
      </c>
      <c r="X18" s="12">
        <f t="shared" si="13"/>
        <v>1.5426597302448103E-2</v>
      </c>
      <c r="Y18" s="13">
        <f t="shared" si="21"/>
        <v>3395.2799999999997</v>
      </c>
    </row>
    <row r="19" spans="1:25" x14ac:dyDescent="0.25">
      <c r="A19" s="6" t="s">
        <v>42</v>
      </c>
      <c r="B19" s="7">
        <v>2019</v>
      </c>
      <c r="C19" s="6" t="s">
        <v>26</v>
      </c>
      <c r="D19" s="11">
        <v>28.96</v>
      </c>
      <c r="E19" s="12">
        <f t="shared" si="15"/>
        <v>5.2437169551676689E-2</v>
      </c>
      <c r="F19" s="12">
        <f t="shared" si="1"/>
        <v>8.0713489409141581E-3</v>
      </c>
      <c r="G19" s="11">
        <v>57.45</v>
      </c>
      <c r="H19" s="12">
        <f t="shared" si="16"/>
        <v>0.10402332150358515</v>
      </c>
      <c r="I19" s="12">
        <f t="shared" si="3"/>
        <v>8.3679265894690848E-4</v>
      </c>
      <c r="J19" s="11">
        <v>8.56</v>
      </c>
      <c r="K19" s="12">
        <f t="shared" si="17"/>
        <v>1.5499384370246979E-2</v>
      </c>
      <c r="L19" s="12">
        <f t="shared" si="5"/>
        <v>7.2931754281332537E-4</v>
      </c>
      <c r="M19" s="11">
        <v>0.65</v>
      </c>
      <c r="N19" s="12">
        <f t="shared" si="18"/>
        <v>1.1769392337220251E-3</v>
      </c>
      <c r="O19" s="12">
        <f t="shared" si="7"/>
        <v>2.5630914826498425E-4</v>
      </c>
      <c r="P19" s="11">
        <v>7.74</v>
      </c>
      <c r="Q19" s="12">
        <f t="shared" si="19"/>
        <v>1.4014630260013037E-2</v>
      </c>
      <c r="R19" s="12">
        <f t="shared" si="9"/>
        <v>3.6656405399005445E-4</v>
      </c>
      <c r="S19" s="11">
        <v>51.74</v>
      </c>
      <c r="T19" s="12">
        <f t="shared" si="10"/>
        <v>9.36843630042732E-2</v>
      </c>
      <c r="U19" s="12">
        <f t="shared" si="11"/>
        <v>1.7812510758426E-3</v>
      </c>
      <c r="V19" s="11">
        <v>397.18</v>
      </c>
      <c r="W19" s="12">
        <f t="shared" si="20"/>
        <v>0.71916419207648297</v>
      </c>
      <c r="X19" s="12">
        <f t="shared" si="13"/>
        <v>2.9225686345207172E-3</v>
      </c>
      <c r="Y19" s="13">
        <f t="shared" si="21"/>
        <v>552.28</v>
      </c>
    </row>
    <row r="20" spans="1:25" x14ac:dyDescent="0.25">
      <c r="A20" s="6" t="s">
        <v>43</v>
      </c>
      <c r="B20" s="7">
        <v>2019</v>
      </c>
      <c r="C20" s="6" t="s">
        <v>26</v>
      </c>
      <c r="D20" s="11">
        <v>368.09</v>
      </c>
      <c r="E20" s="12">
        <f t="shared" si="15"/>
        <v>4.7584648291934895E-3</v>
      </c>
      <c r="F20" s="12">
        <f t="shared" si="1"/>
        <v>0.1025891861761427</v>
      </c>
      <c r="G20" s="11">
        <v>14307.67</v>
      </c>
      <c r="H20" s="12">
        <f t="shared" si="16"/>
        <v>0.18496167916190828</v>
      </c>
      <c r="I20" s="12">
        <f t="shared" si="3"/>
        <v>0.20839953390139102</v>
      </c>
      <c r="J20" s="11">
        <v>6166.5</v>
      </c>
      <c r="K20" s="12">
        <f t="shared" si="17"/>
        <v>7.9717116382465314E-2</v>
      </c>
      <c r="L20" s="12">
        <f t="shared" si="5"/>
        <v>0.52538979296242649</v>
      </c>
      <c r="M20" s="11">
        <v>911.56</v>
      </c>
      <c r="N20" s="12">
        <f t="shared" si="18"/>
        <v>1.1784145724414186E-2</v>
      </c>
      <c r="O20" s="12">
        <f t="shared" si="7"/>
        <v>0.35944794952681386</v>
      </c>
      <c r="P20" s="11">
        <v>13575.82</v>
      </c>
      <c r="Q20" s="12">
        <f t="shared" si="19"/>
        <v>0.17550072535918271</v>
      </c>
      <c r="R20" s="12">
        <f t="shared" si="9"/>
        <v>0.64294672034098976</v>
      </c>
      <c r="S20" s="11">
        <v>9432</v>
      </c>
      <c r="T20" s="12">
        <f t="shared" si="10"/>
        <v>0.12193170221672145</v>
      </c>
      <c r="U20" s="12">
        <f t="shared" si="11"/>
        <v>0.32471511687954008</v>
      </c>
      <c r="V20" s="11">
        <v>32593.14</v>
      </c>
      <c r="W20" s="12">
        <f t="shared" si="20"/>
        <v>0.42134616632611455</v>
      </c>
      <c r="X20" s="12">
        <f t="shared" si="13"/>
        <v>0.23983002332580333</v>
      </c>
      <c r="Y20" s="13">
        <f t="shared" si="21"/>
        <v>77354.78</v>
      </c>
    </row>
    <row r="21" spans="1:25" x14ac:dyDescent="0.25">
      <c r="A21" s="6" t="s">
        <v>44</v>
      </c>
      <c r="B21" s="7">
        <v>2019</v>
      </c>
      <c r="C21" s="6" t="s">
        <v>26</v>
      </c>
      <c r="D21" s="11">
        <v>164.81</v>
      </c>
      <c r="E21" s="12">
        <f t="shared" si="15"/>
        <v>1.7032706392768153E-2</v>
      </c>
      <c r="F21" s="12">
        <f t="shared" si="1"/>
        <v>4.5933667781493867E-2</v>
      </c>
      <c r="G21" s="11">
        <v>1533.18</v>
      </c>
      <c r="H21" s="12">
        <f t="shared" si="16"/>
        <v>0.15845036579858188</v>
      </c>
      <c r="I21" s="12">
        <f t="shared" si="3"/>
        <v>2.2331658291457286E-2</v>
      </c>
      <c r="J21" s="11">
        <v>293.25</v>
      </c>
      <c r="K21" s="12">
        <f t="shared" si="17"/>
        <v>3.030666312529131E-2</v>
      </c>
      <c r="L21" s="12">
        <f t="shared" si="5"/>
        <v>2.4985089886683139E-2</v>
      </c>
      <c r="M21" s="11">
        <v>92.23</v>
      </c>
      <c r="N21" s="12">
        <f t="shared" si="18"/>
        <v>9.5317426770524048E-3</v>
      </c>
      <c r="O21" s="12">
        <f t="shared" si="7"/>
        <v>3.6368296529968452E-2</v>
      </c>
      <c r="P21" s="11">
        <v>303.77</v>
      </c>
      <c r="Q21" s="12">
        <f t="shared" si="19"/>
        <v>3.139387913919775E-2</v>
      </c>
      <c r="R21" s="12">
        <f t="shared" si="9"/>
        <v>1.4386455126687188E-2</v>
      </c>
      <c r="S21" s="11">
        <v>1522.11</v>
      </c>
      <c r="T21" s="12">
        <f t="shared" si="10"/>
        <v>0.15730630864326395</v>
      </c>
      <c r="U21" s="12">
        <f t="shared" si="11"/>
        <v>5.2401624952662922E-2</v>
      </c>
      <c r="V21" s="11">
        <v>5766.74</v>
      </c>
      <c r="W21" s="12">
        <f t="shared" si="20"/>
        <v>0.5959783342238445</v>
      </c>
      <c r="X21" s="12">
        <f t="shared" si="13"/>
        <v>4.2433389011118386E-2</v>
      </c>
      <c r="Y21" s="13">
        <f t="shared" si="21"/>
        <v>9676.09</v>
      </c>
    </row>
    <row r="22" spans="1:25" x14ac:dyDescent="0.25">
      <c r="A22" s="6" t="s">
        <v>45</v>
      </c>
      <c r="B22" s="7">
        <v>2019</v>
      </c>
      <c r="C22" s="6" t="s">
        <v>26</v>
      </c>
      <c r="D22" s="11">
        <v>5.65</v>
      </c>
      <c r="E22" s="12">
        <f t="shared" si="15"/>
        <v>3.9548101691118821E-3</v>
      </c>
      <c r="F22" s="12">
        <f t="shared" si="1"/>
        <v>1.5746934225195097E-3</v>
      </c>
      <c r="G22" s="11">
        <v>318.39</v>
      </c>
      <c r="H22" s="12">
        <f t="shared" si="16"/>
        <v>0.22286230260947468</v>
      </c>
      <c r="I22" s="12">
        <f t="shared" si="3"/>
        <v>4.6375355036049814E-3</v>
      </c>
      <c r="J22" s="11">
        <v>5.19</v>
      </c>
      <c r="K22" s="12">
        <f t="shared" si="17"/>
        <v>3.6328256243700298E-3</v>
      </c>
      <c r="L22" s="12">
        <f t="shared" si="5"/>
        <v>4.4219136065434101E-4</v>
      </c>
      <c r="M22" s="11">
        <v>4.1500000000000004</v>
      </c>
      <c r="N22" s="12">
        <f t="shared" si="18"/>
        <v>2.9048605666927982E-3</v>
      </c>
      <c r="O22" s="12">
        <f t="shared" si="7"/>
        <v>1.636435331230284E-3</v>
      </c>
      <c r="P22" s="11">
        <v>10.25</v>
      </c>
      <c r="Q22" s="12">
        <f t="shared" si="19"/>
        <v>7.1746556165304051E-3</v>
      </c>
      <c r="R22" s="12">
        <f t="shared" si="9"/>
        <v>4.8543689320388347E-4</v>
      </c>
      <c r="S22" s="11">
        <v>75.459999999999994</v>
      </c>
      <c r="T22" s="12">
        <f t="shared" si="10"/>
        <v>5.281946466569603E-2</v>
      </c>
      <c r="U22" s="12">
        <f t="shared" si="11"/>
        <v>2.5978586428891106E-3</v>
      </c>
      <c r="V22" s="11">
        <v>1009.55</v>
      </c>
      <c r="W22" s="12">
        <f t="shared" si="20"/>
        <v>0.70665108074812388</v>
      </c>
      <c r="X22" s="12">
        <f t="shared" si="13"/>
        <v>7.42856932620069E-3</v>
      </c>
      <c r="Y22" s="13">
        <f t="shared" si="21"/>
        <v>1428.6400000000003</v>
      </c>
    </row>
    <row r="23" spans="1:25" x14ac:dyDescent="0.25">
      <c r="A23" s="6" t="s">
        <v>46</v>
      </c>
      <c r="B23" s="7">
        <v>2019</v>
      </c>
      <c r="C23" s="6" t="s">
        <v>26</v>
      </c>
      <c r="D23" s="11">
        <v>11.8</v>
      </c>
      <c r="E23" s="12">
        <f t="shared" si="15"/>
        <v>1.808983596504676E-2</v>
      </c>
      <c r="F23" s="12">
        <f t="shared" si="1"/>
        <v>3.2887402452619844E-3</v>
      </c>
      <c r="G23" s="11">
        <v>189.46</v>
      </c>
      <c r="H23" s="12">
        <f t="shared" si="16"/>
        <v>0.29044917982523383</v>
      </c>
      <c r="I23" s="12">
        <f t="shared" si="3"/>
        <v>2.7595950768334425E-3</v>
      </c>
      <c r="J23" s="11">
        <v>6.57</v>
      </c>
      <c r="K23" s="12">
        <f t="shared" si="17"/>
        <v>1.007205273647095E-2</v>
      </c>
      <c r="L23" s="12">
        <f t="shared" si="5"/>
        <v>5.5976825423873226E-4</v>
      </c>
      <c r="M23" s="11">
        <v>0</v>
      </c>
      <c r="N23" s="12">
        <f t="shared" si="18"/>
        <v>0</v>
      </c>
      <c r="O23" s="12">
        <f t="shared" si="7"/>
        <v>0</v>
      </c>
      <c r="P23" s="11">
        <v>3.38</v>
      </c>
      <c r="Q23" s="12">
        <f t="shared" si="19"/>
        <v>5.1816648781235633E-3</v>
      </c>
      <c r="R23" s="12">
        <f t="shared" si="9"/>
        <v>1.6007577551503671E-4</v>
      </c>
      <c r="S23" s="11">
        <v>31.17</v>
      </c>
      <c r="T23" s="12">
        <f t="shared" si="10"/>
        <v>4.7784761612754877E-2</v>
      </c>
      <c r="U23" s="12">
        <f t="shared" si="11"/>
        <v>1.0730884428684546E-3</v>
      </c>
      <c r="V23" s="11">
        <v>409.92</v>
      </c>
      <c r="W23" s="12">
        <f t="shared" si="20"/>
        <v>0.62842250498237018</v>
      </c>
      <c r="X23" s="12">
        <f t="shared" si="13"/>
        <v>3.0163133457443286E-3</v>
      </c>
      <c r="Y23" s="13">
        <f t="shared" si="21"/>
        <v>652.29999999999995</v>
      </c>
    </row>
    <row r="24" spans="1:25" x14ac:dyDescent="0.25">
      <c r="A24" s="6" t="s">
        <v>47</v>
      </c>
      <c r="B24" s="7">
        <v>2019</v>
      </c>
      <c r="C24" s="6" t="s">
        <v>26</v>
      </c>
      <c r="D24" s="11">
        <v>32.369999999999997</v>
      </c>
      <c r="E24" s="12">
        <f t="shared" si="15"/>
        <v>1.1831875518581197E-2</v>
      </c>
      <c r="F24" s="12">
        <f t="shared" si="1"/>
        <v>9.0217391304347819E-3</v>
      </c>
      <c r="G24" s="11">
        <v>738.76</v>
      </c>
      <c r="H24" s="12">
        <f t="shared" si="16"/>
        <v>0.27003139814973887</v>
      </c>
      <c r="I24" s="12">
        <f t="shared" si="3"/>
        <v>1.0760469011725293E-2</v>
      </c>
      <c r="J24" s="11">
        <v>16.87</v>
      </c>
      <c r="K24" s="12">
        <f t="shared" si="17"/>
        <v>6.1663188136689782E-3</v>
      </c>
      <c r="L24" s="12">
        <f t="shared" si="5"/>
        <v>1.4373349237454206E-3</v>
      </c>
      <c r="M24" s="11">
        <v>3.94</v>
      </c>
      <c r="N24" s="12">
        <f t="shared" si="18"/>
        <v>1.4401479624099451E-3</v>
      </c>
      <c r="O24" s="12">
        <f t="shared" si="7"/>
        <v>1.553627760252366E-3</v>
      </c>
      <c r="P24" s="11">
        <v>25.65</v>
      </c>
      <c r="Q24" s="12">
        <f t="shared" si="19"/>
        <v>9.37558254716119E-3</v>
      </c>
      <c r="R24" s="12">
        <f t="shared" si="9"/>
        <v>1.2147762254321572E-3</v>
      </c>
      <c r="S24" s="11">
        <v>174.13</v>
      </c>
      <c r="T24" s="12">
        <f t="shared" si="10"/>
        <v>6.3647960582346119E-2</v>
      </c>
      <c r="U24" s="12">
        <f t="shared" si="11"/>
        <v>5.9947671015939683E-3</v>
      </c>
      <c r="V24" s="11">
        <v>1744.11</v>
      </c>
      <c r="W24" s="12">
        <f t="shared" si="20"/>
        <v>0.63750671642609369</v>
      </c>
      <c r="X24" s="12">
        <f t="shared" si="13"/>
        <v>1.2833680399702724E-2</v>
      </c>
      <c r="Y24" s="13">
        <f t="shared" si="21"/>
        <v>2735.83</v>
      </c>
    </row>
    <row r="25" spans="1:25" x14ac:dyDescent="0.25">
      <c r="A25" s="6" t="s">
        <v>48</v>
      </c>
      <c r="B25" s="7">
        <v>2019</v>
      </c>
      <c r="C25" s="6" t="s">
        <v>26</v>
      </c>
      <c r="D25" s="11">
        <v>5.51</v>
      </c>
      <c r="E25" s="12">
        <f t="shared" si="15"/>
        <v>1.8062612686444844E-2</v>
      </c>
      <c r="F25" s="12">
        <f t="shared" si="1"/>
        <v>1.535674470457079E-3</v>
      </c>
      <c r="G25" s="11">
        <v>23.04</v>
      </c>
      <c r="H25" s="12">
        <f t="shared" si="16"/>
        <v>7.5528601868546139E-2</v>
      </c>
      <c r="I25" s="12">
        <f t="shared" si="3"/>
        <v>3.3559099847061395E-4</v>
      </c>
      <c r="J25" s="11">
        <v>1.02</v>
      </c>
      <c r="K25" s="12">
        <f t="shared" si="17"/>
        <v>3.3437141452220946E-3</v>
      </c>
      <c r="L25" s="12">
        <f t="shared" si="5"/>
        <v>8.6904660475419616E-5</v>
      </c>
      <c r="M25" s="11">
        <v>0</v>
      </c>
      <c r="N25" s="12">
        <f t="shared" si="18"/>
        <v>0</v>
      </c>
      <c r="O25" s="12">
        <f t="shared" si="7"/>
        <v>0</v>
      </c>
      <c r="P25" s="11">
        <v>1.6</v>
      </c>
      <c r="Q25" s="12">
        <f t="shared" si="19"/>
        <v>5.2450417964268158E-3</v>
      </c>
      <c r="R25" s="12">
        <f t="shared" si="9"/>
        <v>7.5775515036703768E-5</v>
      </c>
      <c r="S25" s="11">
        <v>16.71</v>
      </c>
      <c r="T25" s="12">
        <f t="shared" si="10"/>
        <v>5.4777905261432551E-2</v>
      </c>
      <c r="U25" s="12">
        <f t="shared" si="11"/>
        <v>5.7527455503150065E-4</v>
      </c>
      <c r="V25" s="11">
        <v>257.17</v>
      </c>
      <c r="W25" s="12">
        <f t="shared" si="20"/>
        <v>0.84304212424192759</v>
      </c>
      <c r="X25" s="12">
        <f t="shared" si="13"/>
        <v>1.8923333897469482E-3</v>
      </c>
      <c r="Y25" s="13">
        <f t="shared" si="21"/>
        <v>305.05</v>
      </c>
    </row>
    <row r="26" spans="1:25" x14ac:dyDescent="0.25">
      <c r="A26" s="6" t="s">
        <v>49</v>
      </c>
      <c r="B26" s="7">
        <v>2019</v>
      </c>
      <c r="C26" s="6" t="s">
        <v>26</v>
      </c>
      <c r="D26" s="11">
        <v>68.790000000000006</v>
      </c>
      <c r="E26" s="12">
        <f t="shared" si="15"/>
        <v>3.5666141275042522E-2</v>
      </c>
      <c r="F26" s="12">
        <f t="shared" si="1"/>
        <v>1.9172240802675586E-2</v>
      </c>
      <c r="G26" s="11">
        <v>513.29999999999995</v>
      </c>
      <c r="H26" s="12">
        <f t="shared" si="16"/>
        <v>0.26613505329959769</v>
      </c>
      <c r="I26" s="12">
        <f t="shared" si="3"/>
        <v>7.4765129997815157E-3</v>
      </c>
      <c r="J26" s="11">
        <v>7.87</v>
      </c>
      <c r="K26" s="12">
        <f t="shared" si="17"/>
        <v>4.0804263967812856E-3</v>
      </c>
      <c r="L26" s="12">
        <f t="shared" si="5"/>
        <v>6.7052909602112974E-4</v>
      </c>
      <c r="M26" s="11">
        <v>12.08</v>
      </c>
      <c r="N26" s="12">
        <f t="shared" si="18"/>
        <v>6.2632212036998636E-3</v>
      </c>
      <c r="O26" s="12">
        <f t="shared" si="7"/>
        <v>4.7634069400630911E-3</v>
      </c>
      <c r="P26" s="11">
        <v>10.16</v>
      </c>
      <c r="Q26" s="12">
        <f t="shared" si="19"/>
        <v>5.2677423368866407E-3</v>
      </c>
      <c r="R26" s="12">
        <f t="shared" si="9"/>
        <v>4.8117452048306893E-4</v>
      </c>
      <c r="S26" s="11">
        <v>182.99</v>
      </c>
      <c r="T26" s="12">
        <f t="shared" si="10"/>
        <v>9.4876394707370706E-2</v>
      </c>
      <c r="U26" s="12">
        <f t="shared" si="11"/>
        <v>6.2997899955244954E-3</v>
      </c>
      <c r="V26" s="11">
        <v>1133.53</v>
      </c>
      <c r="W26" s="12">
        <f t="shared" si="20"/>
        <v>0.58771102078062143</v>
      </c>
      <c r="X26" s="12">
        <f t="shared" si="13"/>
        <v>8.340851060698597E-3</v>
      </c>
      <c r="Y26" s="13">
        <f t="shared" si="21"/>
        <v>1928.7199999999998</v>
      </c>
    </row>
    <row r="27" spans="1:25" x14ac:dyDescent="0.25">
      <c r="A27" s="6" t="s">
        <v>50</v>
      </c>
      <c r="B27" s="7">
        <v>2019</v>
      </c>
      <c r="C27" s="6" t="s">
        <v>26</v>
      </c>
      <c r="D27" s="11">
        <v>213.77</v>
      </c>
      <c r="E27" s="12">
        <f t="shared" si="15"/>
        <v>0.14075112919580188</v>
      </c>
      <c r="F27" s="12">
        <f t="shared" si="1"/>
        <v>5.9579152731326648E-2</v>
      </c>
      <c r="G27" s="11">
        <v>689.21</v>
      </c>
      <c r="H27" s="12">
        <f t="shared" si="16"/>
        <v>0.45379185925545501</v>
      </c>
      <c r="I27" s="12">
        <f t="shared" si="3"/>
        <v>1.0038744446872042E-2</v>
      </c>
      <c r="J27" s="11">
        <v>9.16</v>
      </c>
      <c r="K27" s="12">
        <f t="shared" si="17"/>
        <v>6.0311565862073502E-3</v>
      </c>
      <c r="L27" s="12">
        <f t="shared" si="5"/>
        <v>7.804379313282781E-4</v>
      </c>
      <c r="M27" s="11">
        <v>0</v>
      </c>
      <c r="N27" s="12">
        <f t="shared" si="18"/>
        <v>0</v>
      </c>
      <c r="O27" s="12">
        <f t="shared" si="7"/>
        <v>0</v>
      </c>
      <c r="P27" s="11">
        <v>7.17</v>
      </c>
      <c r="Q27" s="12">
        <f t="shared" si="19"/>
        <v>4.7208944020858843E-3</v>
      </c>
      <c r="R27" s="12">
        <f t="shared" si="9"/>
        <v>3.3956902675822873E-4</v>
      </c>
      <c r="S27" s="11">
        <v>76.61</v>
      </c>
      <c r="T27" s="12">
        <f t="shared" si="10"/>
        <v>5.0441801972635925E-2</v>
      </c>
      <c r="U27" s="12">
        <f t="shared" si="11"/>
        <v>2.6374496505663235E-3</v>
      </c>
      <c r="V27" s="11">
        <v>522.86</v>
      </c>
      <c r="W27" s="12">
        <f t="shared" si="20"/>
        <v>0.34426315858781387</v>
      </c>
      <c r="X27" s="12">
        <f t="shared" si="13"/>
        <v>3.8473594749118844E-3</v>
      </c>
      <c r="Y27" s="13">
        <f t="shared" si="21"/>
        <v>1518.7800000000002</v>
      </c>
    </row>
    <row r="28" spans="1:25" x14ac:dyDescent="0.25">
      <c r="A28" s="6" t="s">
        <v>51</v>
      </c>
      <c r="B28" s="7">
        <v>2019</v>
      </c>
      <c r="C28" s="6" t="s">
        <v>26</v>
      </c>
      <c r="D28" s="11">
        <v>7.82</v>
      </c>
      <c r="E28" s="12">
        <f t="shared" si="15"/>
        <v>1.352426412092283E-2</v>
      </c>
      <c r="F28" s="12">
        <f t="shared" si="1"/>
        <v>2.1794871794871794E-3</v>
      </c>
      <c r="G28" s="11">
        <v>187.5</v>
      </c>
      <c r="H28" s="12">
        <f t="shared" si="16"/>
        <v>0.32427103870499108</v>
      </c>
      <c r="I28" s="12">
        <f t="shared" si="3"/>
        <v>2.731046537032991E-3</v>
      </c>
      <c r="J28" s="11">
        <v>3</v>
      </c>
      <c r="K28" s="12">
        <f t="shared" si="17"/>
        <v>5.1883366192798574E-3</v>
      </c>
      <c r="L28" s="12">
        <f t="shared" si="5"/>
        <v>2.5560194257476357E-4</v>
      </c>
      <c r="M28" s="11">
        <v>1.24</v>
      </c>
      <c r="N28" s="12">
        <f t="shared" si="18"/>
        <v>2.1445124693023412E-3</v>
      </c>
      <c r="O28" s="12">
        <f t="shared" si="7"/>
        <v>4.8895899053627762E-4</v>
      </c>
      <c r="P28" s="11">
        <v>8.6</v>
      </c>
      <c r="Q28" s="12">
        <f t="shared" si="19"/>
        <v>1.487323164193559E-2</v>
      </c>
      <c r="R28" s="12">
        <f t="shared" si="9"/>
        <v>4.0729339332228271E-4</v>
      </c>
      <c r="S28" s="11">
        <v>40.39</v>
      </c>
      <c r="T28" s="12">
        <f t="shared" si="10"/>
        <v>6.9852305350904489E-2</v>
      </c>
      <c r="U28" s="12">
        <f t="shared" si="11"/>
        <v>1.3905050435501084E-3</v>
      </c>
      <c r="V28" s="11">
        <v>329.67</v>
      </c>
      <c r="W28" s="12">
        <f t="shared" si="20"/>
        <v>0.57014631109266356</v>
      </c>
      <c r="X28" s="12">
        <f t="shared" si="13"/>
        <v>2.4258099646065887E-3</v>
      </c>
      <c r="Y28" s="13">
        <f t="shared" si="21"/>
        <v>578.22000000000014</v>
      </c>
    </row>
    <row r="29" spans="1:25" ht="23.25" x14ac:dyDescent="0.25">
      <c r="A29" s="6" t="s">
        <v>52</v>
      </c>
      <c r="B29" s="7">
        <v>2019</v>
      </c>
      <c r="C29" s="6" t="s">
        <v>26</v>
      </c>
      <c r="D29" s="11">
        <v>19.920000000000002</v>
      </c>
      <c r="E29" s="12">
        <f t="shared" si="15"/>
        <v>5.3256336220725058E-2</v>
      </c>
      <c r="F29" s="12">
        <f t="shared" si="1"/>
        <v>5.551839464882944E-3</v>
      </c>
      <c r="G29" s="11">
        <v>31.86</v>
      </c>
      <c r="H29" s="12">
        <f t="shared" si="16"/>
        <v>8.5178055822906634E-2</v>
      </c>
      <c r="I29" s="12">
        <f t="shared" si="3"/>
        <v>4.6405942757264581E-4</v>
      </c>
      <c r="J29" s="11">
        <v>5.71</v>
      </c>
      <c r="K29" s="12">
        <f t="shared" si="17"/>
        <v>1.5265746978932734E-2</v>
      </c>
      <c r="L29" s="12">
        <f t="shared" si="5"/>
        <v>4.8649569736730001E-4</v>
      </c>
      <c r="M29" s="11">
        <v>0</v>
      </c>
      <c r="N29" s="12">
        <f t="shared" si="18"/>
        <v>0</v>
      </c>
      <c r="O29" s="12">
        <f t="shared" si="7"/>
        <v>0</v>
      </c>
      <c r="P29" s="11">
        <v>0.98</v>
      </c>
      <c r="Q29" s="12">
        <f t="shared" si="19"/>
        <v>2.6200406373649873E-3</v>
      </c>
      <c r="R29" s="12">
        <f t="shared" si="9"/>
        <v>4.6412502959981052E-5</v>
      </c>
      <c r="S29" s="11">
        <v>19.73</v>
      </c>
      <c r="T29" s="12">
        <f t="shared" si="10"/>
        <v>5.2748369158378779E-2</v>
      </c>
      <c r="U29" s="12">
        <f t="shared" si="11"/>
        <v>6.7924398388818127E-4</v>
      </c>
      <c r="V29" s="11">
        <v>295.83999999999997</v>
      </c>
      <c r="W29" s="12">
        <f t="shared" si="20"/>
        <v>0.79093145118169172</v>
      </c>
      <c r="X29" s="12">
        <f t="shared" si="13"/>
        <v>2.1768787573307039E-3</v>
      </c>
      <c r="Y29" s="13">
        <f t="shared" si="21"/>
        <v>374.04</v>
      </c>
    </row>
    <row r="30" spans="1:25" x14ac:dyDescent="0.25">
      <c r="A30" s="6" t="s">
        <v>53</v>
      </c>
      <c r="B30" s="7">
        <v>2019</v>
      </c>
      <c r="C30" s="6" t="s">
        <v>26</v>
      </c>
      <c r="D30" s="11">
        <v>336.75</v>
      </c>
      <c r="E30" s="12">
        <f t="shared" si="15"/>
        <v>9.3142318974065372E-3</v>
      </c>
      <c r="F30" s="12">
        <f t="shared" si="1"/>
        <v>9.3854515050167231E-2</v>
      </c>
      <c r="G30" s="11">
        <v>7613.53</v>
      </c>
      <c r="H30" s="12">
        <f t="shared" si="16"/>
        <v>0.21058406526462237</v>
      </c>
      <c r="I30" s="12">
        <f t="shared" si="3"/>
        <v>0.1108954919525162</v>
      </c>
      <c r="J30" s="11">
        <v>2528.31</v>
      </c>
      <c r="K30" s="12">
        <f t="shared" si="17"/>
        <v>6.9931004153027235E-2</v>
      </c>
      <c r="L30" s="12">
        <f t="shared" si="5"/>
        <v>0.21541364914373348</v>
      </c>
      <c r="M30" s="11">
        <v>811.71</v>
      </c>
      <c r="N30" s="12">
        <f t="shared" si="18"/>
        <v>2.2451240307182953E-2</v>
      </c>
      <c r="O30" s="12">
        <f t="shared" si="7"/>
        <v>0.32007492113564673</v>
      </c>
      <c r="P30" s="11">
        <v>1572.7</v>
      </c>
      <c r="Q30" s="12">
        <f t="shared" si="19"/>
        <v>4.3499606548036411E-2</v>
      </c>
      <c r="R30" s="12">
        <f t="shared" si="9"/>
        <v>7.448259531139001E-2</v>
      </c>
      <c r="S30" s="11">
        <v>5784.35</v>
      </c>
      <c r="T30" s="12">
        <f t="shared" si="10"/>
        <v>0.1599904299206043</v>
      </c>
      <c r="U30" s="12">
        <f t="shared" si="11"/>
        <v>0.19913760457190072</v>
      </c>
      <c r="V30" s="11">
        <v>17507</v>
      </c>
      <c r="W30" s="12">
        <f t="shared" si="20"/>
        <v>0.48422942190912022</v>
      </c>
      <c r="X30" s="12">
        <f t="shared" si="13"/>
        <v>0.12882171580783069</v>
      </c>
      <c r="Y30" s="13">
        <f t="shared" si="21"/>
        <v>36154.35</v>
      </c>
    </row>
    <row r="31" spans="1:25" x14ac:dyDescent="0.25">
      <c r="A31" s="6" t="s">
        <v>54</v>
      </c>
      <c r="B31" s="7">
        <v>2019</v>
      </c>
      <c r="C31" s="6" t="s">
        <v>26</v>
      </c>
      <c r="D31" s="11">
        <v>3.31</v>
      </c>
      <c r="E31" s="12">
        <f t="shared" si="15"/>
        <v>1.2387724550898205E-2</v>
      </c>
      <c r="F31" s="12">
        <f t="shared" si="1"/>
        <v>9.2251950947603125E-4</v>
      </c>
      <c r="G31" s="11">
        <v>64.959999999999994</v>
      </c>
      <c r="H31" s="12">
        <f t="shared" si="16"/>
        <v>0.2431137724550898</v>
      </c>
      <c r="I31" s="12">
        <f t="shared" si="3"/>
        <v>9.4618017624353639E-4</v>
      </c>
      <c r="J31" s="11">
        <v>4.97</v>
      </c>
      <c r="K31" s="12">
        <f t="shared" si="17"/>
        <v>1.8600299401197604E-2</v>
      </c>
      <c r="L31" s="12">
        <f t="shared" si="5"/>
        <v>4.2344721819885831E-4</v>
      </c>
      <c r="M31" s="11">
        <v>0</v>
      </c>
      <c r="N31" s="12">
        <f t="shared" si="18"/>
        <v>0</v>
      </c>
      <c r="O31" s="12">
        <f t="shared" si="7"/>
        <v>0</v>
      </c>
      <c r="P31" s="11">
        <v>2.0699999999999998</v>
      </c>
      <c r="Q31" s="12">
        <f t="shared" si="19"/>
        <v>7.7470059880239521E-3</v>
      </c>
      <c r="R31" s="12">
        <f t="shared" si="9"/>
        <v>9.8034572578735486E-5</v>
      </c>
      <c r="S31" s="11">
        <v>17.059999999999999</v>
      </c>
      <c r="T31" s="12">
        <f t="shared" si="10"/>
        <v>6.3847305389221551E-2</v>
      </c>
      <c r="U31" s="12">
        <f t="shared" si="11"/>
        <v>5.8732399215065238E-4</v>
      </c>
      <c r="V31" s="11">
        <v>174.83</v>
      </c>
      <c r="W31" s="12">
        <f t="shared" si="20"/>
        <v>0.65430389221556895</v>
      </c>
      <c r="X31" s="12">
        <f t="shared" si="13"/>
        <v>1.2864511666580822E-3</v>
      </c>
      <c r="Y31" s="13">
        <f t="shared" si="21"/>
        <v>267.2</v>
      </c>
    </row>
    <row r="32" spans="1:25" x14ac:dyDescent="0.25">
      <c r="A32" s="6" t="s">
        <v>55</v>
      </c>
      <c r="B32" s="7">
        <v>2019</v>
      </c>
      <c r="C32" s="6" t="s">
        <v>26</v>
      </c>
      <c r="D32" s="11">
        <v>88.57</v>
      </c>
      <c r="E32" s="12">
        <f t="shared" si="15"/>
        <v>2.0286814372327287E-2</v>
      </c>
      <c r="F32" s="12">
        <f t="shared" si="1"/>
        <v>2.4685061315496096E-2</v>
      </c>
      <c r="G32" s="11">
        <v>1824.2</v>
      </c>
      <c r="H32" s="12">
        <f t="shared" si="16"/>
        <v>0.41783004152646996</v>
      </c>
      <c r="I32" s="12">
        <f t="shared" si="3"/>
        <v>2.6570533828563107E-2</v>
      </c>
      <c r="J32" s="11">
        <v>31.62</v>
      </c>
      <c r="K32" s="12">
        <f t="shared" si="17"/>
        <v>7.2425095455909329E-3</v>
      </c>
      <c r="L32" s="12">
        <f t="shared" si="5"/>
        <v>2.6940444747380081E-3</v>
      </c>
      <c r="M32" s="11">
        <v>6.96</v>
      </c>
      <c r="N32" s="12">
        <f t="shared" si="18"/>
        <v>1.5941766741718183E-3</v>
      </c>
      <c r="O32" s="12">
        <f t="shared" si="7"/>
        <v>2.7444794952681388E-3</v>
      </c>
      <c r="P32" s="11">
        <v>59.03</v>
      </c>
      <c r="Q32" s="12">
        <f t="shared" si="19"/>
        <v>1.3520725442006096E-2</v>
      </c>
      <c r="R32" s="12">
        <f t="shared" si="9"/>
        <v>2.7956429078853898E-3</v>
      </c>
      <c r="S32" s="11">
        <v>239.28</v>
      </c>
      <c r="T32" s="12">
        <f t="shared" si="10"/>
        <v>5.480669462583803E-2</v>
      </c>
      <c r="U32" s="12">
        <f t="shared" si="11"/>
        <v>8.2376837539160676E-3</v>
      </c>
      <c r="V32" s="11">
        <v>2116.23</v>
      </c>
      <c r="W32" s="12">
        <f t="shared" si="20"/>
        <v>0.48471903781359582</v>
      </c>
      <c r="X32" s="12">
        <f t="shared" si="13"/>
        <v>1.5571850096761613E-2</v>
      </c>
      <c r="Y32" s="13">
        <f t="shared" si="21"/>
        <v>4365.8900000000003</v>
      </c>
    </row>
    <row r="33" spans="1:25" x14ac:dyDescent="0.25">
      <c r="A33" s="6" t="s">
        <v>56</v>
      </c>
      <c r="B33" s="7">
        <v>2019</v>
      </c>
      <c r="C33" s="6" t="s">
        <v>26</v>
      </c>
      <c r="D33" s="11">
        <v>2.17</v>
      </c>
      <c r="E33" s="12">
        <f t="shared" si="15"/>
        <v>7.3561815654767937E-3</v>
      </c>
      <c r="F33" s="12">
        <f t="shared" si="1"/>
        <v>6.0479375696767003E-4</v>
      </c>
      <c r="G33" s="11">
        <v>40.08</v>
      </c>
      <c r="H33" s="12">
        <f t="shared" si="16"/>
        <v>0.13586901250889857</v>
      </c>
      <c r="I33" s="12">
        <f t="shared" si="3"/>
        <v>5.8378850775617219E-4</v>
      </c>
      <c r="J33" s="11">
        <v>1.36</v>
      </c>
      <c r="K33" s="12">
        <f t="shared" si="17"/>
        <v>4.610325773755042E-3</v>
      </c>
      <c r="L33" s="12">
        <f t="shared" si="5"/>
        <v>1.1587288063389283E-4</v>
      </c>
      <c r="M33" s="11">
        <v>0</v>
      </c>
      <c r="N33" s="12">
        <f t="shared" si="18"/>
        <v>0</v>
      </c>
      <c r="O33" s="12">
        <f t="shared" si="7"/>
        <v>0</v>
      </c>
      <c r="P33" s="11">
        <v>2.3199999999999998</v>
      </c>
      <c r="Q33" s="12">
        <f t="shared" si="19"/>
        <v>7.8646733787586E-3</v>
      </c>
      <c r="R33" s="12">
        <f t="shared" si="9"/>
        <v>1.0987449680322045E-4</v>
      </c>
      <c r="S33" s="11">
        <v>17.04</v>
      </c>
      <c r="T33" s="12">
        <f t="shared" si="10"/>
        <v>5.7764669988813161E-2</v>
      </c>
      <c r="U33" s="12">
        <f t="shared" si="11"/>
        <v>5.8663545288670086E-4</v>
      </c>
      <c r="V33" s="11">
        <v>232.02</v>
      </c>
      <c r="W33" s="12">
        <f t="shared" si="20"/>
        <v>0.78653513678429765</v>
      </c>
      <c r="X33" s="12">
        <f t="shared" si="13"/>
        <v>1.707272205502535E-3</v>
      </c>
      <c r="Y33" s="13">
        <f t="shared" si="21"/>
        <v>294.99000000000007</v>
      </c>
    </row>
    <row r="34" spans="1:25" x14ac:dyDescent="0.25">
      <c r="A34" s="6" t="s">
        <v>57</v>
      </c>
      <c r="B34" s="7">
        <v>2019</v>
      </c>
      <c r="C34" s="6" t="s">
        <v>26</v>
      </c>
      <c r="D34" s="11">
        <v>300.05</v>
      </c>
      <c r="E34" s="12">
        <f t="shared" si="15"/>
        <v>1.0077344162210145E-2</v>
      </c>
      <c r="F34" s="12">
        <f t="shared" si="1"/>
        <v>8.3625975473801559E-2</v>
      </c>
      <c r="G34" s="11">
        <v>6268.87</v>
      </c>
      <c r="H34" s="12">
        <f t="shared" si="16"/>
        <v>0.21054344441977774</v>
      </c>
      <c r="I34" s="12">
        <f t="shared" si="3"/>
        <v>9.1309737091253368E-2</v>
      </c>
      <c r="J34" s="11">
        <v>1080.5</v>
      </c>
      <c r="K34" s="12">
        <f t="shared" si="17"/>
        <v>3.6289186359833567E-2</v>
      </c>
      <c r="L34" s="12">
        <f t="shared" si="5"/>
        <v>9.2059299650677343E-2</v>
      </c>
      <c r="M34" s="11">
        <v>178.15</v>
      </c>
      <c r="N34" s="12">
        <f t="shared" si="18"/>
        <v>5.9832656640484497E-3</v>
      </c>
      <c r="O34" s="12">
        <f t="shared" si="7"/>
        <v>7.0248422712933759E-2</v>
      </c>
      <c r="P34" s="11">
        <v>3024.02</v>
      </c>
      <c r="Q34" s="12">
        <f t="shared" si="19"/>
        <v>0.10156337374906423</v>
      </c>
      <c r="R34" s="12">
        <f t="shared" si="9"/>
        <v>0.14321667061330806</v>
      </c>
      <c r="S34" s="11">
        <v>3446.42</v>
      </c>
      <c r="T34" s="12">
        <f t="shared" si="10"/>
        <v>0.11574990990676316</v>
      </c>
      <c r="U34" s="12">
        <f t="shared" si="11"/>
        <v>0.11864977450339106</v>
      </c>
      <c r="V34" s="11">
        <v>15476.7</v>
      </c>
      <c r="W34" s="12">
        <f t="shared" si="20"/>
        <v>0.51979347573830281</v>
      </c>
      <c r="X34" s="12">
        <f t="shared" si="13"/>
        <v>0.1138821642224855</v>
      </c>
      <c r="Y34" s="13">
        <f t="shared" si="21"/>
        <v>29774.71</v>
      </c>
    </row>
    <row r="35" spans="1:25" x14ac:dyDescent="0.25">
      <c r="A35" s="6" t="s">
        <v>58</v>
      </c>
      <c r="B35" s="7">
        <v>2019</v>
      </c>
      <c r="C35" s="6" t="s">
        <v>26</v>
      </c>
      <c r="D35" s="11">
        <v>326.20999999999998</v>
      </c>
      <c r="E35" s="12">
        <f t="shared" si="15"/>
        <v>1.7719414983907982E-2</v>
      </c>
      <c r="F35" s="12">
        <f t="shared" si="1"/>
        <v>9.0916945373467103E-2</v>
      </c>
      <c r="G35" s="11">
        <v>1991.05</v>
      </c>
      <c r="H35" s="12">
        <f t="shared" si="16"/>
        <v>0.10815193036298699</v>
      </c>
      <c r="I35" s="12">
        <f t="shared" si="3"/>
        <v>2.9000801106984195E-2</v>
      </c>
      <c r="J35" s="11">
        <v>365.99</v>
      </c>
      <c r="K35" s="12">
        <f t="shared" si="17"/>
        <v>1.9880226510408886E-2</v>
      </c>
      <c r="L35" s="12">
        <f t="shared" si="5"/>
        <v>3.1182584987645905E-2</v>
      </c>
      <c r="M35" s="11">
        <v>188.25</v>
      </c>
      <c r="N35" s="12">
        <f t="shared" si="18"/>
        <v>1.0225559825635873E-2</v>
      </c>
      <c r="O35" s="12">
        <f t="shared" si="7"/>
        <v>7.4231072555205044E-2</v>
      </c>
      <c r="P35" s="11">
        <v>350.52</v>
      </c>
      <c r="Q35" s="12">
        <f t="shared" si="19"/>
        <v>1.9039910916769646E-2</v>
      </c>
      <c r="R35" s="12">
        <f t="shared" si="9"/>
        <v>1.6600520956665876E-2</v>
      </c>
      <c r="S35" s="11">
        <v>1804.99</v>
      </c>
      <c r="T35" s="12">
        <f t="shared" si="10"/>
        <v>9.8045329241298773E-2</v>
      </c>
      <c r="U35" s="12">
        <f t="shared" si="11"/>
        <v>6.2140324301993323E-2</v>
      </c>
      <c r="V35" s="11">
        <v>13382.74</v>
      </c>
      <c r="W35" s="12">
        <f t="shared" si="20"/>
        <v>0.72693762815899188</v>
      </c>
      <c r="X35" s="12">
        <f t="shared" si="13"/>
        <v>9.8474183412925589E-2</v>
      </c>
      <c r="Y35" s="13">
        <f t="shared" si="21"/>
        <v>18409.75</v>
      </c>
    </row>
    <row r="36" spans="1:25" x14ac:dyDescent="0.25">
      <c r="A36" s="6" t="s">
        <v>59</v>
      </c>
      <c r="B36" s="7">
        <v>2019</v>
      </c>
      <c r="C36" s="6" t="s">
        <v>26</v>
      </c>
      <c r="D36" s="11">
        <v>118.68</v>
      </c>
      <c r="E36" s="12">
        <f t="shared" si="15"/>
        <v>9.1030420175801915E-2</v>
      </c>
      <c r="F36" s="12">
        <f t="shared" si="1"/>
        <v>3.307692307692308E-2</v>
      </c>
      <c r="G36" s="11">
        <v>118.48</v>
      </c>
      <c r="H36" s="12">
        <f t="shared" si="16"/>
        <v>9.087701535582246E-2</v>
      </c>
      <c r="I36" s="12">
        <f t="shared" si="3"/>
        <v>1.7257300997742336E-3</v>
      </c>
      <c r="J36" s="11">
        <v>5.75</v>
      </c>
      <c r="K36" s="12">
        <f t="shared" si="17"/>
        <v>4.4103885744090068E-3</v>
      </c>
      <c r="L36" s="12">
        <f t="shared" si="5"/>
        <v>4.8990372326829679E-4</v>
      </c>
      <c r="M36" s="11">
        <v>0.66</v>
      </c>
      <c r="N36" s="12">
        <f t="shared" si="18"/>
        <v>5.0623590593216431E-4</v>
      </c>
      <c r="O36" s="12">
        <f t="shared" si="7"/>
        <v>2.6025236593059939E-4</v>
      </c>
      <c r="P36" s="11">
        <v>8.14</v>
      </c>
      <c r="Q36" s="12">
        <f t="shared" si="19"/>
        <v>6.2435761731633602E-3</v>
      </c>
      <c r="R36" s="12">
        <f t="shared" si="9"/>
        <v>3.8550793274923044E-4</v>
      </c>
      <c r="S36" s="11">
        <v>88.45</v>
      </c>
      <c r="T36" s="12">
        <f t="shared" si="10"/>
        <v>6.7843281635908984E-2</v>
      </c>
      <c r="U36" s="12">
        <f t="shared" si="11"/>
        <v>3.0450648948256273E-3</v>
      </c>
      <c r="V36" s="11">
        <v>963.58</v>
      </c>
      <c r="W36" s="12">
        <f t="shared" si="20"/>
        <v>0.73908908217896196</v>
      </c>
      <c r="X36" s="12">
        <f t="shared" si="13"/>
        <v>7.0903083862517572E-3</v>
      </c>
      <c r="Y36" s="13">
        <f t="shared" si="21"/>
        <v>1303.7400000000002</v>
      </c>
    </row>
    <row r="37" spans="1:25" x14ac:dyDescent="0.25">
      <c r="A37" s="6" t="s">
        <v>60</v>
      </c>
      <c r="B37" s="7">
        <v>2019</v>
      </c>
      <c r="C37" s="6" t="s">
        <v>26</v>
      </c>
      <c r="D37" s="11">
        <v>138.94</v>
      </c>
      <c r="E37" s="12">
        <f t="shared" si="15"/>
        <v>1.4607426721056397E-2</v>
      </c>
      <c r="F37" s="12">
        <f t="shared" si="1"/>
        <v>3.8723522853957637E-2</v>
      </c>
      <c r="G37" s="11">
        <v>1663.04</v>
      </c>
      <c r="H37" s="12">
        <f t="shared" si="16"/>
        <v>0.17484334917364064</v>
      </c>
      <c r="I37" s="12">
        <f t="shared" si="3"/>
        <v>2.422314470905251E-2</v>
      </c>
      <c r="J37" s="11">
        <v>268.95</v>
      </c>
      <c r="K37" s="12">
        <f t="shared" si="17"/>
        <v>2.8275999831784349E-2</v>
      </c>
      <c r="L37" s="12">
        <f t="shared" si="5"/>
        <v>2.2914714151827553E-2</v>
      </c>
      <c r="M37" s="11">
        <v>86.45</v>
      </c>
      <c r="N37" s="12">
        <f t="shared" si="18"/>
        <v>9.0889019723285266E-3</v>
      </c>
      <c r="O37" s="12">
        <f t="shared" si="7"/>
        <v>3.4089116719242904E-2</v>
      </c>
      <c r="P37" s="11">
        <v>431.45</v>
      </c>
      <c r="Q37" s="12">
        <f t="shared" si="19"/>
        <v>4.5360402035409399E-2</v>
      </c>
      <c r="R37" s="12">
        <f t="shared" si="9"/>
        <v>2.043334122661615E-2</v>
      </c>
      <c r="S37" s="11">
        <v>1329.64</v>
      </c>
      <c r="T37" s="12">
        <f t="shared" si="10"/>
        <v>0.13979141259094163</v>
      </c>
      <c r="U37" s="12">
        <f t="shared" si="11"/>
        <v>4.577546734602541E-2</v>
      </c>
      <c r="V37" s="11">
        <v>5593.13</v>
      </c>
      <c r="W37" s="12">
        <f t="shared" si="20"/>
        <v>0.58803250767483928</v>
      </c>
      <c r="X37" s="12">
        <f t="shared" si="13"/>
        <v>4.115591496751312E-2</v>
      </c>
      <c r="Y37" s="13">
        <f t="shared" si="21"/>
        <v>9511.5999999999985</v>
      </c>
    </row>
    <row r="38" spans="1:25" x14ac:dyDescent="0.25">
      <c r="A38" s="6" t="s">
        <v>61</v>
      </c>
      <c r="B38" s="7">
        <v>2019</v>
      </c>
      <c r="C38" s="6" t="s">
        <v>26</v>
      </c>
      <c r="D38" s="11">
        <v>0.63</v>
      </c>
      <c r="E38" s="12">
        <f t="shared" si="15"/>
        <v>7.5080443332141587E-3</v>
      </c>
      <c r="F38" s="12">
        <f t="shared" si="1"/>
        <v>1.7558528428093646E-4</v>
      </c>
      <c r="G38" s="11">
        <v>13.72</v>
      </c>
      <c r="H38" s="12">
        <f t="shared" si="16"/>
        <v>0.16350852103444169</v>
      </c>
      <c r="I38" s="12">
        <f t="shared" si="3"/>
        <v>1.9983977860316073E-4</v>
      </c>
      <c r="J38" s="11">
        <v>1.54</v>
      </c>
      <c r="K38" s="12">
        <f t="shared" si="17"/>
        <v>1.8352997258967944E-2</v>
      </c>
      <c r="L38" s="12">
        <f t="shared" si="5"/>
        <v>1.3120899718837865E-4</v>
      </c>
      <c r="M38" s="11">
        <v>0</v>
      </c>
      <c r="N38" s="12">
        <f t="shared" si="18"/>
        <v>0</v>
      </c>
      <c r="O38" s="12">
        <f t="shared" si="7"/>
        <v>0</v>
      </c>
      <c r="P38" s="11">
        <v>0</v>
      </c>
      <c r="Q38" s="12">
        <f t="shared" si="19"/>
        <v>0</v>
      </c>
      <c r="R38" s="12">
        <f t="shared" si="9"/>
        <v>0</v>
      </c>
      <c r="S38" s="11">
        <v>9.7899999999999991</v>
      </c>
      <c r="T38" s="12">
        <f t="shared" si="10"/>
        <v>0.11667262543201048</v>
      </c>
      <c r="U38" s="12">
        <f t="shared" si="11"/>
        <v>3.3703996970427236E-4</v>
      </c>
      <c r="V38" s="11">
        <v>58.23</v>
      </c>
      <c r="W38" s="12">
        <f t="shared" si="20"/>
        <v>0.69395781194136574</v>
      </c>
      <c r="X38" s="12">
        <f t="shared" si="13"/>
        <v>4.2847366833209465E-4</v>
      </c>
      <c r="Y38" s="13">
        <f t="shared" si="21"/>
        <v>83.91</v>
      </c>
    </row>
    <row r="39" spans="1:25" ht="23.25" x14ac:dyDescent="0.25">
      <c r="A39" s="6" t="s">
        <v>62</v>
      </c>
      <c r="B39" s="7">
        <v>2019</v>
      </c>
      <c r="C39" s="6" t="s">
        <v>26</v>
      </c>
      <c r="D39" s="11">
        <v>9.6999999999999993</v>
      </c>
      <c r="E39" s="12">
        <f t="shared" si="15"/>
        <v>4.8452032487837039E-3</v>
      </c>
      <c r="F39" s="12">
        <f t="shared" si="1"/>
        <v>2.7034559643255292E-3</v>
      </c>
      <c r="G39" s="11">
        <v>924.04</v>
      </c>
      <c r="H39" s="12">
        <f t="shared" si="16"/>
        <v>0.46156305257794783</v>
      </c>
      <c r="I39" s="12">
        <f t="shared" si="3"/>
        <v>1.3459179957759812E-2</v>
      </c>
      <c r="J39" s="11">
        <v>19.86</v>
      </c>
      <c r="K39" s="12">
        <f t="shared" si="17"/>
        <v>9.9201790227674592E-3</v>
      </c>
      <c r="L39" s="12">
        <f t="shared" si="5"/>
        <v>1.6920848598449348E-3</v>
      </c>
      <c r="M39" s="11">
        <v>3.16</v>
      </c>
      <c r="N39" s="12">
        <f t="shared" si="18"/>
        <v>1.5784373470264438E-3</v>
      </c>
      <c r="O39" s="12">
        <f t="shared" si="7"/>
        <v>1.2460567823343849E-3</v>
      </c>
      <c r="P39" s="11">
        <v>19.84</v>
      </c>
      <c r="Q39" s="12">
        <f t="shared" si="19"/>
        <v>9.9101889129761533E-3</v>
      </c>
      <c r="R39" s="12">
        <f t="shared" si="9"/>
        <v>9.3961638645512669E-4</v>
      </c>
      <c r="S39" s="11">
        <v>81.93</v>
      </c>
      <c r="T39" s="12">
        <f t="shared" si="10"/>
        <v>4.0924484760087518E-2</v>
      </c>
      <c r="U39" s="12">
        <f t="shared" si="11"/>
        <v>2.8206010947774301E-3</v>
      </c>
      <c r="V39" s="11">
        <v>943.45</v>
      </c>
      <c r="W39" s="12">
        <f t="shared" si="20"/>
        <v>0.4712584541304109</v>
      </c>
      <c r="X39" s="12">
        <f t="shared" si="13"/>
        <v>6.9421858558803839E-3</v>
      </c>
      <c r="Y39" s="13">
        <f t="shared" si="21"/>
        <v>2001.98</v>
      </c>
    </row>
    <row r="40" spans="1:25" x14ac:dyDescent="0.25">
      <c r="A40" s="6" t="s">
        <v>63</v>
      </c>
      <c r="B40" s="7">
        <v>2019</v>
      </c>
      <c r="C40" s="6" t="s">
        <v>26</v>
      </c>
      <c r="D40" s="11">
        <v>243.25</v>
      </c>
      <c r="E40" s="12">
        <f t="shared" si="15"/>
        <v>3.536016490265597E-2</v>
      </c>
      <c r="F40" s="12">
        <f t="shared" si="1"/>
        <v>6.7795429208472688E-2</v>
      </c>
      <c r="G40" s="11">
        <v>1363.26</v>
      </c>
      <c r="H40" s="12">
        <f t="shared" si="16"/>
        <v>0.19817101091549755</v>
      </c>
      <c r="I40" s="12">
        <f t="shared" si="3"/>
        <v>1.9856674677736507E-2</v>
      </c>
      <c r="J40" s="11">
        <v>84.88</v>
      </c>
      <c r="K40" s="12">
        <f t="shared" si="17"/>
        <v>1.233862609224024E-2</v>
      </c>
      <c r="L40" s="12">
        <f t="shared" si="5"/>
        <v>7.2318309619153103E-3</v>
      </c>
      <c r="M40" s="11">
        <v>13.49</v>
      </c>
      <c r="N40" s="12">
        <f t="shared" si="18"/>
        <v>1.9609809847351656E-3</v>
      </c>
      <c r="O40" s="12">
        <f t="shared" si="7"/>
        <v>5.3194006309148266E-3</v>
      </c>
      <c r="P40" s="11">
        <v>237.26</v>
      </c>
      <c r="Q40" s="12">
        <f t="shared" si="19"/>
        <v>3.4489425384600841E-2</v>
      </c>
      <c r="R40" s="12">
        <f t="shared" si="9"/>
        <v>1.1236561686005208E-2</v>
      </c>
      <c r="S40" s="11">
        <v>613.55999999999995</v>
      </c>
      <c r="T40" s="12">
        <f t="shared" si="10"/>
        <v>8.9190473906160722E-2</v>
      </c>
      <c r="U40" s="12">
        <f t="shared" si="11"/>
        <v>2.112300753950494E-2</v>
      </c>
      <c r="V40" s="11">
        <v>4323.51</v>
      </c>
      <c r="W40" s="12">
        <f t="shared" si="20"/>
        <v>0.62848931781410944</v>
      </c>
      <c r="X40" s="12">
        <f t="shared" si="13"/>
        <v>3.1813673188571097E-2</v>
      </c>
      <c r="Y40" s="13">
        <f t="shared" si="21"/>
        <v>6879.2100000000009</v>
      </c>
    </row>
    <row r="41" spans="1:25" x14ac:dyDescent="0.25">
      <c r="A41" s="6" t="s">
        <v>64</v>
      </c>
      <c r="B41" s="7">
        <v>2019</v>
      </c>
      <c r="C41" s="6" t="s">
        <v>26</v>
      </c>
      <c r="D41" s="11">
        <v>9.1300000000000008</v>
      </c>
      <c r="E41" s="12">
        <f t="shared" si="15"/>
        <v>7.0848238881948047E-3</v>
      </c>
      <c r="F41" s="12">
        <f t="shared" si="1"/>
        <v>2.5445930880713492E-3</v>
      </c>
      <c r="G41" s="11">
        <v>155.68</v>
      </c>
      <c r="H41" s="12">
        <f t="shared" si="16"/>
        <v>0.12080672321075214</v>
      </c>
      <c r="I41" s="12">
        <f t="shared" si="3"/>
        <v>2.2675697327215788E-3</v>
      </c>
      <c r="J41" s="11">
        <v>30.97</v>
      </c>
      <c r="K41" s="12">
        <f t="shared" si="17"/>
        <v>2.4032529662365066E-2</v>
      </c>
      <c r="L41" s="12">
        <f t="shared" si="5"/>
        <v>2.6386640538468092E-3</v>
      </c>
      <c r="M41" s="11">
        <v>0.64</v>
      </c>
      <c r="N41" s="12">
        <f t="shared" si="18"/>
        <v>4.9663606664235207E-4</v>
      </c>
      <c r="O41" s="12">
        <f t="shared" si="7"/>
        <v>2.523659305993691E-4</v>
      </c>
      <c r="P41" s="11">
        <v>134.97</v>
      </c>
      <c r="Q41" s="12">
        <f t="shared" si="19"/>
        <v>0.10473589049174728</v>
      </c>
      <c r="R41" s="12">
        <f t="shared" si="9"/>
        <v>6.3921382903149417E-3</v>
      </c>
      <c r="S41" s="11">
        <v>98.46</v>
      </c>
      <c r="T41" s="12">
        <f t="shared" si="10"/>
        <v>7.6404354877509351E-2</v>
      </c>
      <c r="U41" s="12">
        <f t="shared" si="11"/>
        <v>3.3896787964333664E-3</v>
      </c>
      <c r="V41" s="11">
        <v>858.82</v>
      </c>
      <c r="W41" s="12">
        <f t="shared" si="20"/>
        <v>0.66643904180278879</v>
      </c>
      <c r="X41" s="12">
        <f t="shared" si="13"/>
        <v>6.3194531313235372E-3</v>
      </c>
      <c r="Y41" s="13">
        <f t="shared" si="21"/>
        <v>1288.6700000000003</v>
      </c>
    </row>
    <row r="42" spans="1:25" x14ac:dyDescent="0.25">
      <c r="A42" s="6" t="s">
        <v>65</v>
      </c>
      <c r="B42" s="7">
        <v>2019</v>
      </c>
      <c r="C42" s="6" t="s">
        <v>26</v>
      </c>
      <c r="D42" s="11">
        <v>435.19</v>
      </c>
      <c r="E42" s="12">
        <f t="shared" si="15"/>
        <v>3.4922425816226135E-2</v>
      </c>
      <c r="F42" s="12">
        <f t="shared" si="1"/>
        <v>0.12129041248606466</v>
      </c>
      <c r="G42" s="11">
        <v>9121.7900000000009</v>
      </c>
      <c r="H42" s="12">
        <f t="shared" si="16"/>
        <v>0.73199070425835489</v>
      </c>
      <c r="I42" s="12">
        <f t="shared" si="3"/>
        <v>0.13286417595222491</v>
      </c>
      <c r="J42" s="11">
        <v>70.489999999999995</v>
      </c>
      <c r="K42" s="12">
        <f t="shared" si="17"/>
        <v>5.656567926160482E-3</v>
      </c>
      <c r="L42" s="12">
        <f t="shared" si="5"/>
        <v>6.005793644031694E-3</v>
      </c>
      <c r="M42" s="11">
        <v>0.47</v>
      </c>
      <c r="N42" s="12">
        <f t="shared" si="18"/>
        <v>3.7715802600303967E-5</v>
      </c>
      <c r="O42" s="12">
        <f t="shared" si="7"/>
        <v>1.8533123028391165E-4</v>
      </c>
      <c r="P42" s="11">
        <v>83.19</v>
      </c>
      <c r="Q42" s="12">
        <f t="shared" si="19"/>
        <v>6.6756970602538023E-3</v>
      </c>
      <c r="R42" s="12">
        <f t="shared" si="9"/>
        <v>3.9398531849396167E-3</v>
      </c>
      <c r="S42" s="11">
        <v>321.44</v>
      </c>
      <c r="T42" s="12">
        <f t="shared" si="10"/>
        <v>2.5794399123067465E-2</v>
      </c>
      <c r="U42" s="12">
        <f t="shared" si="11"/>
        <v>1.1066203050228939E-2</v>
      </c>
      <c r="V42" s="11">
        <v>2429.0500000000002</v>
      </c>
      <c r="W42" s="12">
        <f t="shared" si="20"/>
        <v>0.19492249001333695</v>
      </c>
      <c r="X42" s="12">
        <f t="shared" si="13"/>
        <v>1.7873672747073237E-2</v>
      </c>
      <c r="Y42" s="13">
        <f t="shared" si="21"/>
        <v>12461.62</v>
      </c>
    </row>
  </sheetData>
  <autoFilter ref="A3:Y3" xr:uid="{00000000-0009-0000-0000-000001000000}">
    <sortState ref="A3:AA41">
      <sortCondition ref="A2"/>
    </sortState>
  </autoFilter>
  <hyperlinks>
    <hyperlink ref="J1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70235-A8F4-407B-8AB0-4AED39C2F880}">
  <dimension ref="A1:F15"/>
  <sheetViews>
    <sheetView workbookViewId="0">
      <selection activeCell="H9" sqref="H9"/>
    </sheetView>
  </sheetViews>
  <sheetFormatPr defaultRowHeight="15" x14ac:dyDescent="0.25"/>
  <cols>
    <col min="1" max="1" width="17.85546875" customWidth="1"/>
    <col min="2" max="2" width="31.28515625" bestFit="1" customWidth="1"/>
    <col min="3" max="3" width="15.28515625" bestFit="1" customWidth="1"/>
    <col min="4" max="4" width="12.28515625" bestFit="1" customWidth="1"/>
    <col min="5" max="5" width="25.140625" bestFit="1" customWidth="1"/>
    <col min="6" max="6" width="18.28515625" bestFit="1" customWidth="1"/>
  </cols>
  <sheetData>
    <row r="1" spans="1:6" ht="18.75" x14ac:dyDescent="0.25">
      <c r="A1" s="26" t="s">
        <v>360</v>
      </c>
    </row>
    <row r="2" spans="1:6" ht="8.4499999999999993" customHeight="1" x14ac:dyDescent="0.25">
      <c r="A2" s="26"/>
    </row>
    <row r="3" spans="1:6" ht="45" x14ac:dyDescent="0.25">
      <c r="A3" s="27" t="s">
        <v>363</v>
      </c>
      <c r="B3" s="28" t="s">
        <v>364</v>
      </c>
      <c r="C3" s="28" t="s">
        <v>365</v>
      </c>
      <c r="D3" s="28" t="s">
        <v>366</v>
      </c>
      <c r="E3" s="29" t="s">
        <v>397</v>
      </c>
      <c r="F3" s="30" t="s">
        <v>367</v>
      </c>
    </row>
    <row r="4" spans="1:6" ht="30.75" thickBot="1" x14ac:dyDescent="0.3">
      <c r="A4" s="31" t="s">
        <v>57</v>
      </c>
      <c r="B4" s="32" t="s">
        <v>368</v>
      </c>
      <c r="C4" s="32" t="s">
        <v>369</v>
      </c>
      <c r="D4" s="33" t="s">
        <v>370</v>
      </c>
      <c r="E4" s="32" t="s">
        <v>371</v>
      </c>
      <c r="F4" s="34" t="s">
        <v>372</v>
      </c>
    </row>
    <row r="5" spans="1:6" ht="15.75" thickBot="1" x14ac:dyDescent="0.3">
      <c r="A5" s="35" t="s">
        <v>57</v>
      </c>
      <c r="B5" s="36" t="s">
        <v>368</v>
      </c>
      <c r="C5" s="36" t="s">
        <v>373</v>
      </c>
      <c r="D5" s="37" t="s">
        <v>399</v>
      </c>
      <c r="E5" s="36" t="s">
        <v>374</v>
      </c>
      <c r="F5" s="38" t="s">
        <v>372</v>
      </c>
    </row>
    <row r="6" spans="1:6" ht="15.75" thickBot="1" x14ac:dyDescent="0.3">
      <c r="A6" s="31" t="s">
        <v>65</v>
      </c>
      <c r="B6" s="32" t="s">
        <v>375</v>
      </c>
      <c r="C6" s="32" t="s">
        <v>376</v>
      </c>
      <c r="D6" s="33" t="s">
        <v>377</v>
      </c>
      <c r="E6" s="32" t="s">
        <v>374</v>
      </c>
      <c r="F6" s="34" t="s">
        <v>398</v>
      </c>
    </row>
    <row r="7" spans="1:6" ht="15.75" thickBot="1" x14ac:dyDescent="0.3">
      <c r="A7" s="35" t="s">
        <v>65</v>
      </c>
      <c r="B7" s="36" t="s">
        <v>375</v>
      </c>
      <c r="C7" s="36" t="s">
        <v>378</v>
      </c>
      <c r="D7" s="37" t="s">
        <v>377</v>
      </c>
      <c r="E7" s="36" t="s">
        <v>374</v>
      </c>
      <c r="F7" s="38" t="s">
        <v>372</v>
      </c>
    </row>
    <row r="8" spans="1:6" ht="15.75" thickBot="1" x14ac:dyDescent="0.3">
      <c r="A8" s="31" t="s">
        <v>65</v>
      </c>
      <c r="B8" s="32" t="s">
        <v>375</v>
      </c>
      <c r="C8" s="32" t="s">
        <v>379</v>
      </c>
      <c r="D8" s="33" t="s">
        <v>377</v>
      </c>
      <c r="E8" s="32" t="s">
        <v>374</v>
      </c>
      <c r="F8" s="34" t="s">
        <v>372</v>
      </c>
    </row>
    <row r="9" spans="1:6" ht="45" x14ac:dyDescent="0.25">
      <c r="A9" s="45" t="s">
        <v>58</v>
      </c>
      <c r="B9" s="47" t="s">
        <v>380</v>
      </c>
      <c r="C9" s="47" t="s">
        <v>381</v>
      </c>
      <c r="D9" s="49" t="s">
        <v>382</v>
      </c>
      <c r="E9" s="39" t="s">
        <v>383</v>
      </c>
      <c r="F9" s="51" t="s">
        <v>384</v>
      </c>
    </row>
    <row r="10" spans="1:6" ht="15.75" thickBot="1" x14ac:dyDescent="0.3">
      <c r="A10" s="46"/>
      <c r="B10" s="48"/>
      <c r="C10" s="48"/>
      <c r="D10" s="50"/>
      <c r="E10" s="36" t="s">
        <v>374</v>
      </c>
      <c r="F10" s="52"/>
    </row>
    <row r="11" spans="1:6" ht="60.75" thickBot="1" x14ac:dyDescent="0.3">
      <c r="A11" s="31" t="s">
        <v>34</v>
      </c>
      <c r="B11" s="32" t="s">
        <v>385</v>
      </c>
      <c r="C11" s="32" t="s">
        <v>386</v>
      </c>
      <c r="D11" s="33" t="s">
        <v>377</v>
      </c>
      <c r="E11" s="32" t="s">
        <v>387</v>
      </c>
      <c r="F11" s="34" t="s">
        <v>388</v>
      </c>
    </row>
    <row r="12" spans="1:6" ht="30.75" thickBot="1" x14ac:dyDescent="0.3">
      <c r="A12" s="35" t="s">
        <v>60</v>
      </c>
      <c r="B12" s="36" t="s">
        <v>389</v>
      </c>
      <c r="C12" s="36" t="s">
        <v>390</v>
      </c>
      <c r="D12" s="37" t="s">
        <v>391</v>
      </c>
      <c r="E12" s="36" t="s">
        <v>392</v>
      </c>
      <c r="F12" s="38"/>
    </row>
    <row r="13" spans="1:6" ht="45" x14ac:dyDescent="0.25">
      <c r="A13" s="40" t="s">
        <v>32</v>
      </c>
      <c r="B13" s="41" t="s">
        <v>393</v>
      </c>
      <c r="C13" s="41" t="s">
        <v>386</v>
      </c>
      <c r="D13" s="42" t="s">
        <v>394</v>
      </c>
      <c r="E13" s="41" t="s">
        <v>395</v>
      </c>
      <c r="F13" s="43" t="s">
        <v>396</v>
      </c>
    </row>
    <row r="15" spans="1:6" x14ac:dyDescent="0.25">
      <c r="A15" s="44" t="s">
        <v>400</v>
      </c>
    </row>
  </sheetData>
  <mergeCells count="5">
    <mergeCell ref="A9:A10"/>
    <mergeCell ref="B9:B10"/>
    <mergeCell ref="C9:C10"/>
    <mergeCell ref="D9:D10"/>
    <mergeCell ref="F9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Appendix A</vt:lpstr>
      <vt:lpstr>Appendix B</vt:lpstr>
      <vt:lpstr>Appendix C</vt:lpstr>
      <vt:lpstr>'Appendix A'!___Standardized_Indicators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Chihara, Izumi (DOH)</dc:creator>
  <cp:lastModifiedBy>Dolgash, Debbie (DCYF)</cp:lastModifiedBy>
  <dcterms:created xsi:type="dcterms:W3CDTF">2020-08-14T21:32:07Z</dcterms:created>
  <dcterms:modified xsi:type="dcterms:W3CDTF">2021-03-16T20:18:42Z</dcterms:modified>
</cp:coreProperties>
</file>